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4.xml" ContentType="application/vnd.openxmlformats-officedocument.spreadsheetml.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6.xml" ContentType="application/vnd.openxmlformats-officedocument.spreadsheetml.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imothydobson/work/repos/matress/data/"/>
    </mc:Choice>
  </mc:AlternateContent>
  <xr:revisionPtr revIDLastSave="0" documentId="8_{6359D7D3-37D6-2049-8967-BF773C66FA2B}" xr6:coauthVersionLast="47" xr6:coauthVersionMax="47" xr10:uidLastSave="{00000000-0000-0000-0000-000000000000}"/>
  <bookViews>
    <workbookView xWindow="0" yWindow="500" windowWidth="33600" windowHeight="18600" activeTab="2" xr2:uid="{00000000-000D-0000-FFFF-FFFF00000000}"/>
  </bookViews>
  <sheets>
    <sheet name="(1) Segmentation overview- data" sheetId="32" r:id="rId1"/>
    <sheet name="(1) Segmenation overview" sheetId="29" r:id="rId2"/>
    <sheet name="(2) customers overtime" sheetId="6" r:id="rId3"/>
    <sheet name="(2.1) sales segmented overtime" sheetId="33" r:id="rId4"/>
    <sheet name="(3) unidentified vs active kdt" sheetId="24" r:id="rId5"/>
    <sheet name="(4) Unidentified vs active over" sheetId="31" r:id="rId6"/>
    <sheet name="(5) KDT cube (data)" sheetId="30" r:id="rId7"/>
    <sheet name="(5) KDT Cards" sheetId="12" r:id="rId8"/>
    <sheet name="(6) Rolling transitions" sheetId="23" r:id="rId9"/>
    <sheet name="(7) Transitions (data)" sheetId="20" r:id="rId10"/>
    <sheet name="(7) Transition -tbls" sheetId="22" r:id="rId11"/>
    <sheet name="Affluence segment overlay" sheetId="8" r:id="rId12"/>
    <sheet name="Affluence spend per cust over" sheetId="10" r:id="rId13"/>
  </sheets>
  <externalReferences>
    <externalReference r:id="rId14"/>
    <externalReference r:id="rId15"/>
  </externalReferences>
  <definedNames>
    <definedName name="_xlnm._FilterDatabase" localSheetId="6" hidden="1">'(5) KDT cube (data)'!$A$3:$M$221</definedName>
    <definedName name="Cover_Date">'[1]Cover page'!$C$4</definedName>
    <definedName name="Cover_Title">'[1]Cover page'!$B$1</definedName>
    <definedName name="runList">OFFSET([2]StoredProcedureTemplate!$B$20, 0, 0, COUNTA([2]StoredProcedureTemplate!$B$20:$B$1003), 1)</definedName>
    <definedName name="sales_segmented_overtime">sales_segemented_overtime[#All]</definedName>
  </definedNames>
  <calcPr calcId="191028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6" r:id="rId22"/>
    <pivotCache cacheId="7" r:id="rId23"/>
    <pivotCache cacheId="8" r:id="rId24"/>
    <pivotCache cacheId="9" r:id="rId25"/>
    <pivotCache cacheId="10" r:id="rId2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34" i="33" l="1"/>
  <c r="AL46" i="33"/>
  <c r="N8" i="33"/>
  <c r="AJ8" i="33" s="1"/>
  <c r="N9" i="33"/>
  <c r="AJ9" i="33" s="1"/>
  <c r="N10" i="33"/>
  <c r="AJ10" i="33" s="1"/>
  <c r="N11" i="33"/>
  <c r="AJ11" i="33" s="1"/>
  <c r="N12" i="33"/>
  <c r="AJ12" i="33" s="1"/>
  <c r="N13" i="33"/>
  <c r="AJ13" i="33" s="1"/>
  <c r="N14" i="33"/>
  <c r="AJ14" i="33" s="1"/>
  <c r="N15" i="33"/>
  <c r="AJ15" i="33" s="1"/>
  <c r="N16" i="33"/>
  <c r="AJ16" i="33" s="1"/>
  <c r="N17" i="33"/>
  <c r="AJ17" i="33" s="1"/>
  <c r="N18" i="33"/>
  <c r="AJ18" i="33" s="1"/>
  <c r="N19" i="33"/>
  <c r="AJ19" i="33" s="1"/>
  <c r="N20" i="33"/>
  <c r="AJ20" i="33" s="1"/>
  <c r="N21" i="33"/>
  <c r="AJ21" i="33" s="1"/>
  <c r="N22" i="33"/>
  <c r="AJ22" i="33" s="1"/>
  <c r="N23" i="33"/>
  <c r="AJ23" i="33" s="1"/>
  <c r="N24" i="33"/>
  <c r="AJ24" i="33" s="1"/>
  <c r="N25" i="33"/>
  <c r="AJ25" i="33" s="1"/>
  <c r="N26" i="33"/>
  <c r="AJ26" i="33" s="1"/>
  <c r="N27" i="33"/>
  <c r="AJ27" i="33" s="1"/>
  <c r="N28" i="33"/>
  <c r="AJ28" i="33" s="1"/>
  <c r="N29" i="33"/>
  <c r="AJ29" i="33" s="1"/>
  <c r="N30" i="33"/>
  <c r="AJ30" i="33" s="1"/>
  <c r="N31" i="33"/>
  <c r="AJ31" i="33" s="1"/>
  <c r="N32" i="33"/>
  <c r="AJ32" i="33" s="1"/>
  <c r="N33" i="33"/>
  <c r="AJ33" i="33" s="1"/>
  <c r="N34" i="33"/>
  <c r="AJ34" i="33" s="1"/>
  <c r="N35" i="33"/>
  <c r="AJ35" i="33" s="1"/>
  <c r="N36" i="33"/>
  <c r="AJ36" i="33" s="1"/>
  <c r="N37" i="33"/>
  <c r="AJ37" i="33" s="1"/>
  <c r="N38" i="33"/>
  <c r="AJ38" i="33" s="1"/>
  <c r="N39" i="33"/>
  <c r="AJ39" i="33" s="1"/>
  <c r="N40" i="33"/>
  <c r="AJ40" i="33" s="1"/>
  <c r="N41" i="33"/>
  <c r="AJ41" i="33" s="1"/>
  <c r="N42" i="33"/>
  <c r="AJ42" i="33" s="1"/>
  <c r="N43" i="33"/>
  <c r="AJ43" i="33" s="1"/>
  <c r="N44" i="33"/>
  <c r="AJ44" i="33" s="1"/>
  <c r="N45" i="33"/>
  <c r="AJ45" i="33" s="1"/>
  <c r="N46" i="33"/>
  <c r="AJ46" i="33" s="1"/>
  <c r="N47" i="33"/>
  <c r="AJ47" i="33" s="1"/>
  <c r="N48" i="33"/>
  <c r="AJ48" i="33" s="1"/>
  <c r="N49" i="33"/>
  <c r="AJ49" i="33" s="1"/>
  <c r="N50" i="33"/>
  <c r="AJ50" i="33" s="1"/>
  <c r="N51" i="33"/>
  <c r="AJ51" i="33" s="1"/>
  <c r="N52" i="33"/>
  <c r="AJ52" i="33" s="1"/>
  <c r="N53" i="33"/>
  <c r="AJ53" i="33" s="1"/>
  <c r="N54" i="33"/>
  <c r="AJ54" i="33" s="1"/>
  <c r="N55" i="33"/>
  <c r="AJ55" i="33" s="1"/>
  <c r="N56" i="33"/>
  <c r="AJ56" i="33" s="1"/>
  <c r="N57" i="33"/>
  <c r="AJ57" i="33" s="1"/>
  <c r="N58" i="33"/>
  <c r="AJ58" i="33" s="1"/>
  <c r="N59" i="33"/>
  <c r="AJ59" i="33" s="1"/>
  <c r="N60" i="33"/>
  <c r="AJ60" i="33" s="1"/>
  <c r="N61" i="33"/>
  <c r="AJ61" i="33" s="1"/>
  <c r="N62" i="33"/>
  <c r="AJ62" i="33" s="1"/>
  <c r="N63" i="33"/>
  <c r="AJ63" i="33" s="1"/>
  <c r="N64" i="33"/>
  <c r="AJ64" i="33" s="1"/>
  <c r="N65" i="33"/>
  <c r="AJ65" i="33" s="1"/>
  <c r="N66" i="33"/>
  <c r="AJ66" i="33" s="1"/>
  <c r="N67" i="33"/>
  <c r="AJ67" i="33" s="1"/>
  <c r="N68" i="33"/>
  <c r="AJ68" i="33" s="1"/>
  <c r="N69" i="33"/>
  <c r="AJ69" i="33" s="1"/>
  <c r="N70" i="33"/>
  <c r="AJ70" i="33" s="1"/>
  <c r="N71" i="33"/>
  <c r="AJ71" i="33" s="1"/>
  <c r="N72" i="33"/>
  <c r="AJ72" i="33" s="1"/>
  <c r="N73" i="33"/>
  <c r="AJ73" i="33" s="1"/>
  <c r="N74" i="33"/>
  <c r="AJ74" i="33" s="1"/>
  <c r="N75" i="33"/>
  <c r="AJ75" i="33" s="1"/>
  <c r="N76" i="33"/>
  <c r="AJ76" i="33" s="1"/>
  <c r="N77" i="33"/>
  <c r="AJ77" i="33" s="1"/>
  <c r="N78" i="33"/>
  <c r="AJ78" i="33" s="1"/>
  <c r="N79" i="33"/>
  <c r="AJ79" i="33" s="1"/>
  <c r="N80" i="33"/>
  <c r="AJ80" i="33" s="1"/>
  <c r="N81" i="33"/>
  <c r="AJ81" i="33" s="1"/>
  <c r="N82" i="33"/>
  <c r="AJ82" i="33" s="1"/>
  <c r="N83" i="33"/>
  <c r="AJ83" i="33" s="1"/>
  <c r="N84" i="33"/>
  <c r="AJ84" i="33" s="1"/>
  <c r="N85" i="33"/>
  <c r="AJ85" i="33" s="1"/>
  <c r="N86" i="33"/>
  <c r="AJ86" i="33" s="1"/>
  <c r="N87" i="33"/>
  <c r="AJ87" i="33" s="1"/>
  <c r="N88" i="33"/>
  <c r="AJ88" i="33" s="1"/>
  <c r="N89" i="33"/>
  <c r="AJ89" i="33" s="1"/>
  <c r="N90" i="33"/>
  <c r="AJ90" i="33" s="1"/>
  <c r="N91" i="33"/>
  <c r="AJ91" i="33" s="1"/>
  <c r="N92" i="33"/>
  <c r="AJ92" i="33" s="1"/>
  <c r="N93" i="33"/>
  <c r="AJ93" i="33" s="1"/>
  <c r="N94" i="33"/>
  <c r="AJ94" i="33" s="1"/>
  <c r="N95" i="33"/>
  <c r="AJ95" i="33" s="1"/>
  <c r="N96" i="33"/>
  <c r="AJ96" i="33" s="1"/>
  <c r="N97" i="33"/>
  <c r="AJ97" i="33" s="1"/>
  <c r="N98" i="33"/>
  <c r="AJ98" i="33" s="1"/>
  <c r="N99" i="33"/>
  <c r="AJ99" i="33" s="1"/>
  <c r="N100" i="33"/>
  <c r="AJ100" i="33" s="1"/>
  <c r="N101" i="33"/>
  <c r="AJ101" i="33" s="1"/>
  <c r="N102" i="33"/>
  <c r="AJ102" i="33" s="1"/>
  <c r="N103" i="33"/>
  <c r="AJ103" i="33" s="1"/>
  <c r="N104" i="33"/>
  <c r="AJ104" i="33" s="1"/>
  <c r="N105" i="33"/>
  <c r="AJ105" i="33" s="1"/>
  <c r="N106" i="33"/>
  <c r="AJ106" i="33" s="1"/>
  <c r="N107" i="33"/>
  <c r="AJ107" i="33" s="1"/>
  <c r="N108" i="33"/>
  <c r="AJ108" i="33" s="1"/>
  <c r="N109" i="33"/>
  <c r="AJ109" i="33" s="1"/>
  <c r="N110" i="33"/>
  <c r="AJ110" i="33" s="1"/>
  <c r="N7" i="33"/>
  <c r="AJ7" i="33" s="1"/>
  <c r="P7" i="33"/>
  <c r="Q7" i="33"/>
  <c r="R7" i="33"/>
  <c r="S7" i="33"/>
  <c r="AL7" i="33" s="1"/>
  <c r="P8" i="33"/>
  <c r="Q8" i="33"/>
  <c r="R8" i="33"/>
  <c r="S8" i="33"/>
  <c r="AL8" i="33" s="1"/>
  <c r="P9" i="33"/>
  <c r="Q9" i="33"/>
  <c r="R9" i="33"/>
  <c r="S9" i="33"/>
  <c r="AL9" i="33" s="1"/>
  <c r="P10" i="33"/>
  <c r="Q10" i="33"/>
  <c r="R10" i="33"/>
  <c r="S10" i="33"/>
  <c r="AL10" i="33" s="1"/>
  <c r="P11" i="33"/>
  <c r="Q11" i="33"/>
  <c r="R11" i="33"/>
  <c r="S11" i="33"/>
  <c r="AL11" i="33" s="1"/>
  <c r="P12" i="33"/>
  <c r="Q12" i="33"/>
  <c r="R12" i="33"/>
  <c r="S12" i="33"/>
  <c r="AL12" i="33" s="1"/>
  <c r="P13" i="33"/>
  <c r="Q13" i="33"/>
  <c r="R13" i="33"/>
  <c r="S13" i="33"/>
  <c r="AL13" i="33" s="1"/>
  <c r="P14" i="33"/>
  <c r="Q14" i="33"/>
  <c r="R14" i="33"/>
  <c r="S14" i="33"/>
  <c r="AL14" i="33" s="1"/>
  <c r="P15" i="33"/>
  <c r="Q15" i="33"/>
  <c r="R15" i="33"/>
  <c r="S15" i="33"/>
  <c r="AL15" i="33" s="1"/>
  <c r="P16" i="33"/>
  <c r="Q16" i="33"/>
  <c r="R16" i="33"/>
  <c r="S16" i="33"/>
  <c r="AL16" i="33" s="1"/>
  <c r="P17" i="33"/>
  <c r="Q17" i="33"/>
  <c r="R17" i="33"/>
  <c r="S17" i="33"/>
  <c r="AL17" i="33" s="1"/>
  <c r="P18" i="33"/>
  <c r="Q18" i="33"/>
  <c r="R18" i="33"/>
  <c r="S18" i="33"/>
  <c r="AL18" i="33" s="1"/>
  <c r="P19" i="33"/>
  <c r="Q19" i="33"/>
  <c r="R19" i="33"/>
  <c r="S19" i="33"/>
  <c r="AL19" i="33" s="1"/>
  <c r="P20" i="33"/>
  <c r="Q20" i="33"/>
  <c r="R20" i="33"/>
  <c r="S20" i="33"/>
  <c r="AL20" i="33" s="1"/>
  <c r="P21" i="33"/>
  <c r="Q21" i="33"/>
  <c r="R21" i="33"/>
  <c r="S21" i="33"/>
  <c r="AL21" i="33" s="1"/>
  <c r="P22" i="33"/>
  <c r="Q22" i="33"/>
  <c r="R22" i="33"/>
  <c r="S22" i="33"/>
  <c r="AL22" i="33" s="1"/>
  <c r="P23" i="33"/>
  <c r="Q23" i="33"/>
  <c r="R23" i="33"/>
  <c r="S23" i="33"/>
  <c r="AL23" i="33" s="1"/>
  <c r="P24" i="33"/>
  <c r="Q24" i="33"/>
  <c r="R24" i="33"/>
  <c r="S24" i="33"/>
  <c r="AL24" i="33" s="1"/>
  <c r="P25" i="33"/>
  <c r="Q25" i="33"/>
  <c r="R25" i="33"/>
  <c r="S25" i="33"/>
  <c r="AL25" i="33" s="1"/>
  <c r="P26" i="33"/>
  <c r="Q26" i="33"/>
  <c r="R26" i="33"/>
  <c r="S26" i="33"/>
  <c r="AL26" i="33" s="1"/>
  <c r="P27" i="33"/>
  <c r="Q27" i="33"/>
  <c r="R27" i="33"/>
  <c r="S27" i="33"/>
  <c r="AL27" i="33" s="1"/>
  <c r="P28" i="33"/>
  <c r="Q28" i="33"/>
  <c r="R28" i="33"/>
  <c r="S28" i="33"/>
  <c r="AL28" i="33" s="1"/>
  <c r="P29" i="33"/>
  <c r="Q29" i="33"/>
  <c r="R29" i="33"/>
  <c r="S29" i="33"/>
  <c r="AL29" i="33" s="1"/>
  <c r="P30" i="33"/>
  <c r="Q30" i="33"/>
  <c r="R30" i="33"/>
  <c r="S30" i="33"/>
  <c r="AL30" i="33" s="1"/>
  <c r="P31" i="33"/>
  <c r="Q31" i="33"/>
  <c r="R31" i="33"/>
  <c r="S31" i="33"/>
  <c r="AL31" i="33" s="1"/>
  <c r="P32" i="33"/>
  <c r="Q32" i="33"/>
  <c r="R32" i="33"/>
  <c r="S32" i="33"/>
  <c r="AL32" i="33" s="1"/>
  <c r="P33" i="33"/>
  <c r="Q33" i="33"/>
  <c r="R33" i="33"/>
  <c r="S33" i="33"/>
  <c r="AL33" i="33" s="1"/>
  <c r="P34" i="33"/>
  <c r="Q34" i="33"/>
  <c r="R34" i="33"/>
  <c r="S34" i="33"/>
  <c r="P35" i="33"/>
  <c r="Q35" i="33"/>
  <c r="R35" i="33"/>
  <c r="S35" i="33"/>
  <c r="AL35" i="33" s="1"/>
  <c r="P36" i="33"/>
  <c r="Q36" i="33"/>
  <c r="R36" i="33"/>
  <c r="S36" i="33"/>
  <c r="AL36" i="33" s="1"/>
  <c r="P37" i="33"/>
  <c r="Q37" i="33"/>
  <c r="R37" i="33"/>
  <c r="S37" i="33"/>
  <c r="AL37" i="33" s="1"/>
  <c r="P38" i="33"/>
  <c r="Q38" i="33"/>
  <c r="R38" i="33"/>
  <c r="S38" i="33"/>
  <c r="AL38" i="33" s="1"/>
  <c r="P39" i="33"/>
  <c r="Q39" i="33"/>
  <c r="R39" i="33"/>
  <c r="S39" i="33"/>
  <c r="AL39" i="33" s="1"/>
  <c r="P40" i="33"/>
  <c r="Q40" i="33"/>
  <c r="R40" i="33"/>
  <c r="S40" i="33"/>
  <c r="AL40" i="33" s="1"/>
  <c r="P41" i="33"/>
  <c r="Q41" i="33"/>
  <c r="R41" i="33"/>
  <c r="S41" i="33"/>
  <c r="AL41" i="33" s="1"/>
  <c r="P42" i="33"/>
  <c r="Q42" i="33"/>
  <c r="R42" i="33"/>
  <c r="S42" i="33"/>
  <c r="AL42" i="33" s="1"/>
  <c r="P43" i="33"/>
  <c r="Q43" i="33"/>
  <c r="R43" i="33"/>
  <c r="S43" i="33"/>
  <c r="AL43" i="33" s="1"/>
  <c r="P44" i="33"/>
  <c r="Q44" i="33"/>
  <c r="R44" i="33"/>
  <c r="S44" i="33"/>
  <c r="AL44" i="33" s="1"/>
  <c r="P45" i="33"/>
  <c r="Q45" i="33"/>
  <c r="R45" i="33"/>
  <c r="S45" i="33"/>
  <c r="AL45" i="33" s="1"/>
  <c r="P46" i="33"/>
  <c r="Q46" i="33"/>
  <c r="R46" i="33"/>
  <c r="S46" i="33"/>
  <c r="P47" i="33"/>
  <c r="Q47" i="33"/>
  <c r="R47" i="33"/>
  <c r="S47" i="33"/>
  <c r="AL47" i="33" s="1"/>
  <c r="P48" i="33"/>
  <c r="Q48" i="33"/>
  <c r="R48" i="33"/>
  <c r="S48" i="33"/>
  <c r="AL48" i="33" s="1"/>
  <c r="P49" i="33"/>
  <c r="Q49" i="33"/>
  <c r="R49" i="33"/>
  <c r="S49" i="33"/>
  <c r="AL49" i="33" s="1"/>
  <c r="P50" i="33"/>
  <c r="Q50" i="33"/>
  <c r="R50" i="33"/>
  <c r="S50" i="33"/>
  <c r="AL50" i="33" s="1"/>
  <c r="P51" i="33"/>
  <c r="Q51" i="33"/>
  <c r="R51" i="33"/>
  <c r="S51" i="33"/>
  <c r="AL51" i="33" s="1"/>
  <c r="P52" i="33"/>
  <c r="Q52" i="33"/>
  <c r="R52" i="33"/>
  <c r="S52" i="33"/>
  <c r="AL52" i="33" s="1"/>
  <c r="P53" i="33"/>
  <c r="Q53" i="33"/>
  <c r="R53" i="33"/>
  <c r="S53" i="33"/>
  <c r="AL53" i="33" s="1"/>
  <c r="P54" i="33"/>
  <c r="Q54" i="33"/>
  <c r="R54" i="33"/>
  <c r="S54" i="33"/>
  <c r="AL54" i="33" s="1"/>
  <c r="P55" i="33"/>
  <c r="Q55" i="33"/>
  <c r="R55" i="33"/>
  <c r="S55" i="33"/>
  <c r="AL55" i="33" s="1"/>
  <c r="P56" i="33"/>
  <c r="Q56" i="33"/>
  <c r="R56" i="33"/>
  <c r="S56" i="33"/>
  <c r="AL56" i="33" s="1"/>
  <c r="P57" i="33"/>
  <c r="Q57" i="33"/>
  <c r="R57" i="33"/>
  <c r="S57" i="33"/>
  <c r="AL57" i="33" s="1"/>
  <c r="P58" i="33"/>
  <c r="Q58" i="33"/>
  <c r="R58" i="33"/>
  <c r="S58" i="33"/>
  <c r="AL58" i="33" s="1"/>
  <c r="P59" i="33"/>
  <c r="Q59" i="33"/>
  <c r="R59" i="33"/>
  <c r="S59" i="33"/>
  <c r="AL59" i="33" s="1"/>
  <c r="P60" i="33"/>
  <c r="Q60" i="33"/>
  <c r="R60" i="33"/>
  <c r="S60" i="33"/>
  <c r="AL60" i="33" s="1"/>
  <c r="P61" i="33"/>
  <c r="Q61" i="33"/>
  <c r="R61" i="33"/>
  <c r="S61" i="33"/>
  <c r="AL61" i="33" s="1"/>
  <c r="P62" i="33"/>
  <c r="Q62" i="33"/>
  <c r="R62" i="33"/>
  <c r="S62" i="33"/>
  <c r="AL62" i="33" s="1"/>
  <c r="P63" i="33"/>
  <c r="Q63" i="33"/>
  <c r="R63" i="33"/>
  <c r="S63" i="33"/>
  <c r="AL63" i="33" s="1"/>
  <c r="P64" i="33"/>
  <c r="Q64" i="33"/>
  <c r="R64" i="33"/>
  <c r="S64" i="33"/>
  <c r="AL64" i="33" s="1"/>
  <c r="P65" i="33"/>
  <c r="Q65" i="33"/>
  <c r="R65" i="33"/>
  <c r="S65" i="33"/>
  <c r="AL65" i="33" s="1"/>
  <c r="P66" i="33"/>
  <c r="Q66" i="33"/>
  <c r="R66" i="33"/>
  <c r="S66" i="33"/>
  <c r="AL66" i="33" s="1"/>
  <c r="P67" i="33"/>
  <c r="Q67" i="33"/>
  <c r="R67" i="33"/>
  <c r="S67" i="33"/>
  <c r="AL67" i="33" s="1"/>
  <c r="P68" i="33"/>
  <c r="Q68" i="33"/>
  <c r="R68" i="33"/>
  <c r="S68" i="33"/>
  <c r="AL68" i="33" s="1"/>
  <c r="P69" i="33"/>
  <c r="Q69" i="33"/>
  <c r="R69" i="33"/>
  <c r="S69" i="33"/>
  <c r="AL69" i="33" s="1"/>
  <c r="P70" i="33"/>
  <c r="Q70" i="33"/>
  <c r="R70" i="33"/>
  <c r="S70" i="33"/>
  <c r="AL70" i="33" s="1"/>
  <c r="P71" i="33"/>
  <c r="Q71" i="33"/>
  <c r="R71" i="33"/>
  <c r="S71" i="33"/>
  <c r="AL71" i="33" s="1"/>
  <c r="P72" i="33"/>
  <c r="Q72" i="33"/>
  <c r="R72" i="33"/>
  <c r="S72" i="33"/>
  <c r="AL72" i="33" s="1"/>
  <c r="P73" i="33"/>
  <c r="Q73" i="33"/>
  <c r="R73" i="33"/>
  <c r="S73" i="33"/>
  <c r="AL73" i="33" s="1"/>
  <c r="P74" i="33"/>
  <c r="Q74" i="33"/>
  <c r="R74" i="33"/>
  <c r="S74" i="33"/>
  <c r="AL74" i="33" s="1"/>
  <c r="P75" i="33"/>
  <c r="Q75" i="33"/>
  <c r="R75" i="33"/>
  <c r="S75" i="33"/>
  <c r="AL75" i="33" s="1"/>
  <c r="P76" i="33"/>
  <c r="Q76" i="33"/>
  <c r="R76" i="33"/>
  <c r="S76" i="33"/>
  <c r="AL76" i="33" s="1"/>
  <c r="P77" i="33"/>
  <c r="Q77" i="33"/>
  <c r="R77" i="33"/>
  <c r="S77" i="33"/>
  <c r="AL77" i="33" s="1"/>
  <c r="P78" i="33"/>
  <c r="Q78" i="33"/>
  <c r="R78" i="33"/>
  <c r="S78" i="33"/>
  <c r="AL78" i="33" s="1"/>
  <c r="P79" i="33"/>
  <c r="Q79" i="33"/>
  <c r="R79" i="33"/>
  <c r="S79" i="33"/>
  <c r="AL79" i="33" s="1"/>
  <c r="P80" i="33"/>
  <c r="Q80" i="33"/>
  <c r="R80" i="33"/>
  <c r="S80" i="33"/>
  <c r="AL80" i="33" s="1"/>
  <c r="P81" i="33"/>
  <c r="Q81" i="33"/>
  <c r="R81" i="33"/>
  <c r="S81" i="33"/>
  <c r="AL81" i="33" s="1"/>
  <c r="P82" i="33"/>
  <c r="Q82" i="33"/>
  <c r="R82" i="33"/>
  <c r="S82" i="33"/>
  <c r="AL82" i="33" s="1"/>
  <c r="P83" i="33"/>
  <c r="Q83" i="33"/>
  <c r="R83" i="33"/>
  <c r="S83" i="33"/>
  <c r="AL83" i="33" s="1"/>
  <c r="P84" i="33"/>
  <c r="Q84" i="33"/>
  <c r="R84" i="33"/>
  <c r="S84" i="33"/>
  <c r="AL84" i="33" s="1"/>
  <c r="P85" i="33"/>
  <c r="Q85" i="33"/>
  <c r="R85" i="33"/>
  <c r="S85" i="33"/>
  <c r="AL85" i="33" s="1"/>
  <c r="P86" i="33"/>
  <c r="Q86" i="33"/>
  <c r="R86" i="33"/>
  <c r="S86" i="33"/>
  <c r="AL86" i="33" s="1"/>
  <c r="P87" i="33"/>
  <c r="Q87" i="33"/>
  <c r="R87" i="33"/>
  <c r="S87" i="33"/>
  <c r="AL87" i="33" s="1"/>
  <c r="P88" i="33"/>
  <c r="Q88" i="33"/>
  <c r="R88" i="33"/>
  <c r="S88" i="33"/>
  <c r="AL88" i="33" s="1"/>
  <c r="P89" i="33"/>
  <c r="Q89" i="33"/>
  <c r="R89" i="33"/>
  <c r="S89" i="33"/>
  <c r="AL89" i="33" s="1"/>
  <c r="P90" i="33"/>
  <c r="Q90" i="33"/>
  <c r="R90" i="33"/>
  <c r="S90" i="33"/>
  <c r="AL90" i="33" s="1"/>
  <c r="P91" i="33"/>
  <c r="Q91" i="33"/>
  <c r="R91" i="33"/>
  <c r="S91" i="33"/>
  <c r="AL91" i="33" s="1"/>
  <c r="P92" i="33"/>
  <c r="Q92" i="33"/>
  <c r="R92" i="33"/>
  <c r="S92" i="33"/>
  <c r="AL92" i="33" s="1"/>
  <c r="P93" i="33"/>
  <c r="Q93" i="33"/>
  <c r="R93" i="33"/>
  <c r="S93" i="33"/>
  <c r="AL93" i="33" s="1"/>
  <c r="P94" i="33"/>
  <c r="Q94" i="33"/>
  <c r="R94" i="33"/>
  <c r="S94" i="33"/>
  <c r="AL94" i="33" s="1"/>
  <c r="P95" i="33"/>
  <c r="Q95" i="33"/>
  <c r="R95" i="33"/>
  <c r="S95" i="33"/>
  <c r="AL95" i="33" s="1"/>
  <c r="P96" i="33"/>
  <c r="Q96" i="33"/>
  <c r="R96" i="33"/>
  <c r="S96" i="33"/>
  <c r="AL96" i="33" s="1"/>
  <c r="P97" i="33"/>
  <c r="Q97" i="33"/>
  <c r="R97" i="33"/>
  <c r="S97" i="33"/>
  <c r="AL97" i="33" s="1"/>
  <c r="P98" i="33"/>
  <c r="Q98" i="33"/>
  <c r="R98" i="33"/>
  <c r="S98" i="33"/>
  <c r="AL98" i="33" s="1"/>
  <c r="P99" i="33"/>
  <c r="Q99" i="33"/>
  <c r="R99" i="33"/>
  <c r="S99" i="33"/>
  <c r="AL99" i="33" s="1"/>
  <c r="P100" i="33"/>
  <c r="Q100" i="33"/>
  <c r="R100" i="33"/>
  <c r="S100" i="33"/>
  <c r="AL100" i="33" s="1"/>
  <c r="P101" i="33"/>
  <c r="Q101" i="33"/>
  <c r="R101" i="33"/>
  <c r="S101" i="33"/>
  <c r="AL101" i="33" s="1"/>
  <c r="P102" i="33"/>
  <c r="Q102" i="33"/>
  <c r="R102" i="33"/>
  <c r="S102" i="33"/>
  <c r="AL102" i="33" s="1"/>
  <c r="P103" i="33"/>
  <c r="Q103" i="33"/>
  <c r="R103" i="33"/>
  <c r="S103" i="33"/>
  <c r="AL103" i="33" s="1"/>
  <c r="P104" i="33"/>
  <c r="Q104" i="33"/>
  <c r="R104" i="33"/>
  <c r="S104" i="33"/>
  <c r="AL104" i="33" s="1"/>
  <c r="P105" i="33"/>
  <c r="Q105" i="33"/>
  <c r="R105" i="33"/>
  <c r="S105" i="33"/>
  <c r="AL105" i="33" s="1"/>
  <c r="P106" i="33"/>
  <c r="Q106" i="33"/>
  <c r="R106" i="33"/>
  <c r="S106" i="33"/>
  <c r="AL106" i="33" s="1"/>
  <c r="P107" i="33"/>
  <c r="Q107" i="33"/>
  <c r="R107" i="33"/>
  <c r="S107" i="33"/>
  <c r="AL107" i="33" s="1"/>
  <c r="P108" i="33"/>
  <c r="Q108" i="33"/>
  <c r="R108" i="33"/>
  <c r="S108" i="33"/>
  <c r="AL108" i="33" s="1"/>
  <c r="P109" i="33"/>
  <c r="Q109" i="33"/>
  <c r="R109" i="33"/>
  <c r="S109" i="33"/>
  <c r="AL109" i="33" s="1"/>
  <c r="P110" i="33"/>
  <c r="Q110" i="33"/>
  <c r="R110" i="33"/>
  <c r="S110" i="33"/>
  <c r="AL110" i="33" s="1"/>
  <c r="O8" i="33"/>
  <c r="V8" i="33" s="1"/>
  <c r="AK8" i="33" s="1"/>
  <c r="O9" i="33"/>
  <c r="V9" i="33" s="1"/>
  <c r="AK9" i="33" s="1"/>
  <c r="O10" i="33"/>
  <c r="O11" i="33"/>
  <c r="V11" i="33" s="1"/>
  <c r="AK11" i="33" s="1"/>
  <c r="O12" i="33"/>
  <c r="O13" i="33"/>
  <c r="V13" i="33" s="1"/>
  <c r="AK13" i="33" s="1"/>
  <c r="O14" i="33"/>
  <c r="O15" i="33"/>
  <c r="O16" i="33"/>
  <c r="V16" i="33" s="1"/>
  <c r="AK16" i="33" s="1"/>
  <c r="O17" i="33"/>
  <c r="V17" i="33" s="1"/>
  <c r="AK17" i="33" s="1"/>
  <c r="O18" i="33"/>
  <c r="O19" i="33"/>
  <c r="V19" i="33" s="1"/>
  <c r="AK19" i="33" s="1"/>
  <c r="O20" i="33"/>
  <c r="V20" i="33" s="1"/>
  <c r="AK20" i="33" s="1"/>
  <c r="O21" i="33"/>
  <c r="V21" i="33" s="1"/>
  <c r="AK21" i="33" s="1"/>
  <c r="O22" i="33"/>
  <c r="O23" i="33"/>
  <c r="V23" i="33" s="1"/>
  <c r="AK23" i="33" s="1"/>
  <c r="O24" i="33"/>
  <c r="O25" i="33"/>
  <c r="V25" i="33" s="1"/>
  <c r="AK25" i="33" s="1"/>
  <c r="O26" i="33"/>
  <c r="O27" i="33"/>
  <c r="O28" i="33"/>
  <c r="V28" i="33" s="1"/>
  <c r="AK28" i="33" s="1"/>
  <c r="O29" i="33"/>
  <c r="V29" i="33" s="1"/>
  <c r="AK29" i="33" s="1"/>
  <c r="O30" i="33"/>
  <c r="O31" i="33"/>
  <c r="V31" i="33" s="1"/>
  <c r="AK31" i="33" s="1"/>
  <c r="O32" i="33"/>
  <c r="V32" i="33" s="1"/>
  <c r="AK32" i="33" s="1"/>
  <c r="O33" i="33"/>
  <c r="V33" i="33" s="1"/>
  <c r="AK33" i="33" s="1"/>
  <c r="O34" i="33"/>
  <c r="O35" i="33"/>
  <c r="V35" i="33" s="1"/>
  <c r="AK35" i="33" s="1"/>
  <c r="O36" i="33"/>
  <c r="O37" i="33"/>
  <c r="V37" i="33" s="1"/>
  <c r="AK37" i="33" s="1"/>
  <c r="O38" i="33"/>
  <c r="O39" i="33"/>
  <c r="O40" i="33"/>
  <c r="V40" i="33" s="1"/>
  <c r="AK40" i="33" s="1"/>
  <c r="O41" i="33"/>
  <c r="V41" i="33" s="1"/>
  <c r="AK41" i="33" s="1"/>
  <c r="O42" i="33"/>
  <c r="O43" i="33"/>
  <c r="V43" i="33" s="1"/>
  <c r="AK43" i="33" s="1"/>
  <c r="O44" i="33"/>
  <c r="V44" i="33" s="1"/>
  <c r="AK44" i="33" s="1"/>
  <c r="O45" i="33"/>
  <c r="V45" i="33" s="1"/>
  <c r="AK45" i="33" s="1"/>
  <c r="O46" i="33"/>
  <c r="O47" i="33"/>
  <c r="V47" i="33" s="1"/>
  <c r="AK47" i="33" s="1"/>
  <c r="O48" i="33"/>
  <c r="O49" i="33"/>
  <c r="V49" i="33" s="1"/>
  <c r="AK49" i="33" s="1"/>
  <c r="O50" i="33"/>
  <c r="O51" i="33"/>
  <c r="O52" i="33"/>
  <c r="V52" i="33" s="1"/>
  <c r="AK52" i="33" s="1"/>
  <c r="O53" i="33"/>
  <c r="V53" i="33" s="1"/>
  <c r="AK53" i="33" s="1"/>
  <c r="O54" i="33"/>
  <c r="O55" i="33"/>
  <c r="V55" i="33" s="1"/>
  <c r="AK55" i="33" s="1"/>
  <c r="O56" i="33"/>
  <c r="V56" i="33" s="1"/>
  <c r="AK56" i="33" s="1"/>
  <c r="O57" i="33"/>
  <c r="V57" i="33" s="1"/>
  <c r="AK57" i="33" s="1"/>
  <c r="O58" i="33"/>
  <c r="O59" i="33"/>
  <c r="V59" i="33" s="1"/>
  <c r="AK59" i="33" s="1"/>
  <c r="O60" i="33"/>
  <c r="O61" i="33"/>
  <c r="V61" i="33" s="1"/>
  <c r="AK61" i="33" s="1"/>
  <c r="O62" i="33"/>
  <c r="O63" i="33"/>
  <c r="O64" i="33"/>
  <c r="V64" i="33" s="1"/>
  <c r="AK64" i="33" s="1"/>
  <c r="O65" i="33"/>
  <c r="V65" i="33" s="1"/>
  <c r="AK65" i="33" s="1"/>
  <c r="O66" i="33"/>
  <c r="O67" i="33"/>
  <c r="V67" i="33" s="1"/>
  <c r="AK67" i="33" s="1"/>
  <c r="O68" i="33"/>
  <c r="V68" i="33" s="1"/>
  <c r="AK68" i="33" s="1"/>
  <c r="O69" i="33"/>
  <c r="V69" i="33" s="1"/>
  <c r="AK69" i="33" s="1"/>
  <c r="O70" i="33"/>
  <c r="O71" i="33"/>
  <c r="V71" i="33" s="1"/>
  <c r="AK71" i="33" s="1"/>
  <c r="O72" i="33"/>
  <c r="O73" i="33"/>
  <c r="V73" i="33" s="1"/>
  <c r="AK73" i="33" s="1"/>
  <c r="O74" i="33"/>
  <c r="O75" i="33"/>
  <c r="O76" i="33"/>
  <c r="V76" i="33" s="1"/>
  <c r="AK76" i="33" s="1"/>
  <c r="O77" i="33"/>
  <c r="V77" i="33" s="1"/>
  <c r="AK77" i="33" s="1"/>
  <c r="O78" i="33"/>
  <c r="O79" i="33"/>
  <c r="V79" i="33" s="1"/>
  <c r="AK79" i="33" s="1"/>
  <c r="O80" i="33"/>
  <c r="V80" i="33" s="1"/>
  <c r="AK80" i="33" s="1"/>
  <c r="O81" i="33"/>
  <c r="V81" i="33" s="1"/>
  <c r="AK81" i="33" s="1"/>
  <c r="O82" i="33"/>
  <c r="O83" i="33"/>
  <c r="V83" i="33" s="1"/>
  <c r="AK83" i="33" s="1"/>
  <c r="O84" i="33"/>
  <c r="O85" i="33"/>
  <c r="V85" i="33" s="1"/>
  <c r="AK85" i="33" s="1"/>
  <c r="O86" i="33"/>
  <c r="O87" i="33"/>
  <c r="O88" i="33"/>
  <c r="V88" i="33" s="1"/>
  <c r="AK88" i="33" s="1"/>
  <c r="O89" i="33"/>
  <c r="V89" i="33" s="1"/>
  <c r="AK89" i="33" s="1"/>
  <c r="O90" i="33"/>
  <c r="O91" i="33"/>
  <c r="O92" i="33"/>
  <c r="V92" i="33" s="1"/>
  <c r="AK92" i="33" s="1"/>
  <c r="O93" i="33"/>
  <c r="V93" i="33" s="1"/>
  <c r="AK93" i="33" s="1"/>
  <c r="O94" i="33"/>
  <c r="O95" i="33"/>
  <c r="V95" i="33" s="1"/>
  <c r="AK95" i="33" s="1"/>
  <c r="O96" i="33"/>
  <c r="O97" i="33"/>
  <c r="V97" i="33" s="1"/>
  <c r="AK97" i="33" s="1"/>
  <c r="O98" i="33"/>
  <c r="O99" i="33"/>
  <c r="O100" i="33"/>
  <c r="V100" i="33" s="1"/>
  <c r="AK100" i="33" s="1"/>
  <c r="O101" i="33"/>
  <c r="V101" i="33" s="1"/>
  <c r="AK101" i="33" s="1"/>
  <c r="O102" i="33"/>
  <c r="O103" i="33"/>
  <c r="O104" i="33"/>
  <c r="V104" i="33" s="1"/>
  <c r="AK104" i="33" s="1"/>
  <c r="O105" i="33"/>
  <c r="V105" i="33" s="1"/>
  <c r="AK105" i="33" s="1"/>
  <c r="O106" i="33"/>
  <c r="O107" i="33"/>
  <c r="V107" i="33" s="1"/>
  <c r="AK107" i="33" s="1"/>
  <c r="O108" i="33"/>
  <c r="O109" i="33"/>
  <c r="V109" i="33" s="1"/>
  <c r="AK109" i="33" s="1"/>
  <c r="O110" i="33"/>
  <c r="O7" i="33"/>
  <c r="V7" i="33" s="1"/>
  <c r="AK7" i="33" s="1"/>
  <c r="P6" i="33"/>
  <c r="Q6" i="33"/>
  <c r="R6" i="33"/>
  <c r="S6" i="33"/>
  <c r="AL6" i="33" s="1"/>
  <c r="O6" i="33"/>
  <c r="K33" i="24"/>
  <c r="L33" i="24" s="1"/>
  <c r="K32" i="24"/>
  <c r="L32" i="24" s="1"/>
  <c r="K31" i="24"/>
  <c r="L31" i="24" s="1"/>
  <c r="L30" i="24"/>
  <c r="K30" i="24"/>
  <c r="L28" i="24"/>
  <c r="K28" i="24"/>
  <c r="K29" i="24" s="1"/>
  <c r="L29" i="24" s="1"/>
  <c r="L27" i="24"/>
  <c r="K27" i="24"/>
  <c r="L26" i="24"/>
  <c r="K26" i="24"/>
  <c r="L25" i="24"/>
  <c r="K25" i="24"/>
  <c r="M19" i="24"/>
  <c r="L19" i="24"/>
  <c r="K19" i="24"/>
  <c r="M18" i="24"/>
  <c r="L18" i="24"/>
  <c r="K18" i="24"/>
  <c r="F21" i="22"/>
  <c r="F22" i="22"/>
  <c r="F23" i="22"/>
  <c r="F24" i="22"/>
  <c r="F20" i="22"/>
  <c r="F16" i="22"/>
  <c r="F17" i="22"/>
  <c r="F18" i="22"/>
  <c r="F19" i="22"/>
  <c r="F15" i="22"/>
  <c r="F11" i="22"/>
  <c r="F12" i="22"/>
  <c r="F13" i="22"/>
  <c r="F14" i="22"/>
  <c r="F10" i="22"/>
  <c r="P29" i="23"/>
  <c r="H1828" i="23"/>
  <c r="H1829" i="23"/>
  <c r="H1830" i="23"/>
  <c r="H983" i="23"/>
  <c r="H946" i="23"/>
  <c r="H947" i="23"/>
  <c r="H948" i="23"/>
  <c r="H1684" i="23"/>
  <c r="H1685" i="23"/>
  <c r="H1686" i="23"/>
  <c r="H1687" i="23"/>
  <c r="H1688" i="23"/>
  <c r="H1649" i="23"/>
  <c r="H1650" i="23"/>
  <c r="H1651" i="23"/>
  <c r="H1652" i="23"/>
  <c r="H1653" i="23"/>
  <c r="H1654" i="23"/>
  <c r="H1655" i="23"/>
  <c r="H1656" i="23"/>
  <c r="H1657" i="23"/>
  <c r="H1658" i="23"/>
  <c r="H1659" i="23"/>
  <c r="H1660" i="23"/>
  <c r="H1661" i="23"/>
  <c r="H1662" i="23"/>
  <c r="H1663" i="23"/>
  <c r="H1664" i="23"/>
  <c r="H1665" i="23"/>
  <c r="H1666" i="23"/>
  <c r="H1667" i="23"/>
  <c r="H599" i="23"/>
  <c r="H600" i="23"/>
  <c r="H601" i="23"/>
  <c r="H602" i="23"/>
  <c r="H603" i="23"/>
  <c r="H564" i="23"/>
  <c r="H565" i="23"/>
  <c r="H566" i="23"/>
  <c r="H567" i="23"/>
  <c r="H568" i="23"/>
  <c r="H569" i="23"/>
  <c r="H570" i="23"/>
  <c r="H571" i="23"/>
  <c r="H572" i="23"/>
  <c r="H573" i="23"/>
  <c r="H574" i="23"/>
  <c r="H575" i="23"/>
  <c r="H576" i="23"/>
  <c r="H577" i="23"/>
  <c r="H578" i="23"/>
  <c r="H579" i="23"/>
  <c r="H580" i="23"/>
  <c r="H581" i="23"/>
  <c r="H582" i="23"/>
  <c r="H583" i="23"/>
  <c r="H584" i="23"/>
  <c r="H585" i="23"/>
  <c r="H586" i="23"/>
  <c r="H587" i="23"/>
  <c r="H588" i="23"/>
  <c r="H589" i="23"/>
  <c r="H249" i="23"/>
  <c r="H250" i="23"/>
  <c r="H251" i="23"/>
  <c r="H252" i="23"/>
  <c r="H253" i="23"/>
  <c r="H254" i="23"/>
  <c r="H255" i="23"/>
  <c r="H256" i="23"/>
  <c r="H257" i="23"/>
  <c r="H258" i="23"/>
  <c r="H259" i="23"/>
  <c r="H260" i="23"/>
  <c r="H261" i="23"/>
  <c r="H262" i="23"/>
  <c r="H214" i="23"/>
  <c r="H215" i="23"/>
  <c r="H216" i="23"/>
  <c r="H217" i="23"/>
  <c r="H218" i="23"/>
  <c r="H219" i="23"/>
  <c r="H220" i="23"/>
  <c r="H221" i="23"/>
  <c r="H222" i="23"/>
  <c r="H223" i="23"/>
  <c r="H224" i="23"/>
  <c r="H225" i="23"/>
  <c r="H1689" i="23"/>
  <c r="H1690" i="23"/>
  <c r="H1691" i="23"/>
  <c r="H1692" i="23"/>
  <c r="H1693" i="23"/>
  <c r="H1694" i="23"/>
  <c r="H1695" i="23"/>
  <c r="H1696" i="23"/>
  <c r="H1697" i="23"/>
  <c r="H1698" i="23"/>
  <c r="H1699" i="23"/>
  <c r="H1700" i="23"/>
  <c r="H1701" i="23"/>
  <c r="H1702" i="23"/>
  <c r="H1703" i="23"/>
  <c r="H1704" i="23"/>
  <c r="H1705" i="23"/>
  <c r="H1706" i="23"/>
  <c r="H1707" i="23"/>
  <c r="H1708" i="23"/>
  <c r="H1709" i="23"/>
  <c r="H1710" i="23"/>
  <c r="H1711" i="23"/>
  <c r="H1712" i="23"/>
  <c r="H1713" i="23"/>
  <c r="H1714" i="23"/>
  <c r="H984" i="23"/>
  <c r="H985" i="23"/>
  <c r="H986" i="23"/>
  <c r="H987" i="23"/>
  <c r="H988" i="23"/>
  <c r="H989" i="23"/>
  <c r="H990" i="23"/>
  <c r="H991" i="23"/>
  <c r="H992" i="23"/>
  <c r="H993" i="23"/>
  <c r="H994" i="23"/>
  <c r="H995" i="23"/>
  <c r="H996" i="23"/>
  <c r="H997" i="23"/>
  <c r="H998" i="23"/>
  <c r="H999" i="23"/>
  <c r="H1000" i="23"/>
  <c r="H1001" i="23"/>
  <c r="H1002" i="23"/>
  <c r="H1003" i="23"/>
  <c r="H1004" i="23"/>
  <c r="H1005" i="23"/>
  <c r="H1006" i="23"/>
  <c r="H1007" i="23"/>
  <c r="H949" i="23"/>
  <c r="H950" i="23"/>
  <c r="H951" i="23"/>
  <c r="H952" i="23"/>
  <c r="H953" i="23"/>
  <c r="H954" i="23"/>
  <c r="H955" i="23"/>
  <c r="H956" i="23"/>
  <c r="H957" i="23"/>
  <c r="H958" i="23"/>
  <c r="H1299" i="23"/>
  <c r="H1300" i="23"/>
  <c r="H1301" i="23"/>
  <c r="H1302" i="23"/>
  <c r="H1303" i="23"/>
  <c r="H1304" i="23"/>
  <c r="H1305" i="23"/>
  <c r="H1306" i="23"/>
  <c r="H1307" i="23"/>
  <c r="H1308" i="23"/>
  <c r="H1309" i="23"/>
  <c r="H1310" i="23"/>
  <c r="H1311" i="23"/>
  <c r="H1312" i="23"/>
  <c r="H1313" i="23"/>
  <c r="H1314" i="23"/>
  <c r="H1315" i="23"/>
  <c r="H1316" i="23"/>
  <c r="H1317" i="23"/>
  <c r="H1318" i="23"/>
  <c r="H1319" i="23"/>
  <c r="H1264" i="23"/>
  <c r="H1265" i="23"/>
  <c r="H1266" i="23"/>
  <c r="H1267" i="23"/>
  <c r="H1268" i="23"/>
  <c r="H1269" i="23"/>
  <c r="H1270" i="23"/>
  <c r="H1271" i="23"/>
  <c r="H1404" i="23"/>
  <c r="H1405" i="23"/>
  <c r="H1406" i="23"/>
  <c r="H1407" i="23"/>
  <c r="H1408" i="23"/>
  <c r="H1409" i="23"/>
  <c r="H1410" i="23"/>
  <c r="H1411" i="23"/>
  <c r="H1412" i="23"/>
  <c r="H1413" i="23"/>
  <c r="H1414" i="23"/>
  <c r="H1415" i="23"/>
  <c r="H1416" i="23"/>
  <c r="H1417" i="23"/>
  <c r="H1418" i="23"/>
  <c r="H1419" i="23"/>
  <c r="H1420" i="23"/>
  <c r="H1421" i="23"/>
  <c r="H1422" i="23"/>
  <c r="H1423" i="23"/>
  <c r="H1424" i="23"/>
  <c r="H1425" i="23"/>
  <c r="H1426" i="23"/>
  <c r="H1427" i="23"/>
  <c r="H1428" i="23"/>
  <c r="H1429" i="23"/>
  <c r="H1430" i="23"/>
  <c r="H1431" i="23"/>
  <c r="H1432" i="23"/>
  <c r="H1194" i="23"/>
  <c r="H1195" i="23"/>
  <c r="H1196" i="23"/>
  <c r="H1197" i="23"/>
  <c r="H1198" i="23"/>
  <c r="H1199" i="23"/>
  <c r="H1200" i="23"/>
  <c r="H1201" i="23"/>
  <c r="H1202" i="23"/>
  <c r="H1159" i="23"/>
  <c r="H1160" i="23"/>
  <c r="H1161" i="23"/>
  <c r="H1162" i="23"/>
  <c r="H1163" i="23"/>
  <c r="H1164" i="23"/>
  <c r="H1165" i="23"/>
  <c r="H1166" i="23"/>
  <c r="H1167" i="23"/>
  <c r="H1168" i="23"/>
  <c r="H1169" i="23"/>
  <c r="H1170" i="23"/>
  <c r="H1171" i="23"/>
  <c r="H1172" i="23"/>
  <c r="H1173" i="23"/>
  <c r="H1174" i="23"/>
  <c r="H1175" i="23"/>
  <c r="H1176" i="23"/>
  <c r="H1177" i="23"/>
  <c r="H1178" i="23"/>
  <c r="H1179" i="23"/>
  <c r="H1180" i="23"/>
  <c r="H1181" i="23"/>
  <c r="H1182" i="23"/>
  <c r="H774" i="23"/>
  <c r="H775" i="23"/>
  <c r="H776" i="23"/>
  <c r="H777" i="23"/>
  <c r="H778" i="23"/>
  <c r="H779" i="23"/>
  <c r="H780" i="23"/>
  <c r="H781" i="23"/>
  <c r="H782" i="23"/>
  <c r="H783" i="23"/>
  <c r="H784" i="23"/>
  <c r="H785" i="23"/>
  <c r="H786" i="23"/>
  <c r="H787" i="23"/>
  <c r="H788" i="23"/>
  <c r="H789" i="23"/>
  <c r="H790" i="23"/>
  <c r="H791" i="23"/>
  <c r="H792" i="23"/>
  <c r="H793" i="23"/>
  <c r="H794" i="23"/>
  <c r="H795" i="23"/>
  <c r="H796" i="23"/>
  <c r="H797" i="23"/>
  <c r="H798" i="23"/>
  <c r="H799" i="23"/>
  <c r="H800" i="23"/>
  <c r="H801" i="23"/>
  <c r="H802" i="23"/>
  <c r="H803" i="23"/>
  <c r="H804" i="23"/>
  <c r="H805" i="23"/>
  <c r="H1369" i="23"/>
  <c r="H1370" i="23"/>
  <c r="H1371" i="23"/>
  <c r="H1372" i="23"/>
  <c r="H1373" i="23"/>
  <c r="H1374" i="23"/>
  <c r="H1375" i="23"/>
  <c r="H1376" i="23"/>
  <c r="H1377" i="23"/>
  <c r="H1378" i="23"/>
  <c r="H1379" i="23"/>
  <c r="H1380" i="23"/>
  <c r="H1381" i="23"/>
  <c r="H1382" i="23"/>
  <c r="H1383" i="23"/>
  <c r="H1384" i="23"/>
  <c r="H1385" i="23"/>
  <c r="H1386" i="23"/>
  <c r="H1387" i="23"/>
  <c r="H1388" i="23"/>
  <c r="H1389" i="23"/>
  <c r="H1390" i="23"/>
  <c r="H1391" i="23"/>
  <c r="H1392" i="23"/>
  <c r="H1393" i="23"/>
  <c r="H1394" i="23"/>
  <c r="H1395" i="23"/>
  <c r="H1396" i="23"/>
  <c r="H1397" i="23"/>
  <c r="H1398" i="23"/>
  <c r="H1399" i="23"/>
  <c r="H1400" i="23"/>
  <c r="H1401" i="23"/>
  <c r="H1719" i="23"/>
  <c r="H1720" i="23"/>
  <c r="H1721" i="23"/>
  <c r="H1722" i="23"/>
  <c r="H1723" i="23"/>
  <c r="H1724" i="23"/>
  <c r="H1725" i="23"/>
  <c r="H1726" i="23"/>
  <c r="H1727" i="23"/>
  <c r="H1728" i="23"/>
  <c r="H1729" i="23"/>
  <c r="H1730" i="23"/>
  <c r="H1731" i="23"/>
  <c r="H1732" i="23"/>
  <c r="H1733" i="23"/>
  <c r="H1734" i="23"/>
  <c r="H1735" i="23"/>
  <c r="H1736" i="23"/>
  <c r="H1737" i="23"/>
  <c r="H1738" i="23"/>
  <c r="H1739" i="23"/>
  <c r="H1740" i="23"/>
  <c r="H1741" i="23"/>
  <c r="H1742" i="23"/>
  <c r="H1743" i="23"/>
  <c r="H1744" i="23"/>
  <c r="H1745" i="23"/>
  <c r="H1746" i="23"/>
  <c r="H1747" i="23"/>
  <c r="H1715" i="23"/>
  <c r="H1716" i="23"/>
  <c r="H1717" i="23"/>
  <c r="H1718" i="23"/>
  <c r="H604" i="23"/>
  <c r="H605" i="23"/>
  <c r="H606" i="23"/>
  <c r="H607" i="23"/>
  <c r="H608" i="23"/>
  <c r="H609" i="23"/>
  <c r="H610" i="23"/>
  <c r="H611" i="23"/>
  <c r="H612" i="23"/>
  <c r="H613" i="23"/>
  <c r="H614" i="23"/>
  <c r="H615" i="23"/>
  <c r="H616" i="23"/>
  <c r="H617" i="23"/>
  <c r="H618" i="23"/>
  <c r="H619" i="23"/>
  <c r="H620" i="23"/>
  <c r="H621" i="23"/>
  <c r="H622" i="23"/>
  <c r="H623" i="23"/>
  <c r="H624" i="23"/>
  <c r="H625" i="23"/>
  <c r="H626" i="23"/>
  <c r="H627" i="23"/>
  <c r="H628" i="23"/>
  <c r="H629" i="23"/>
  <c r="H630" i="23"/>
  <c r="H631" i="23"/>
  <c r="H632" i="23"/>
  <c r="H633" i="23"/>
  <c r="H389" i="23"/>
  <c r="H390" i="23"/>
  <c r="H391" i="23"/>
  <c r="H392" i="23"/>
  <c r="H393" i="23"/>
  <c r="H394" i="23"/>
  <c r="H395" i="23"/>
  <c r="H396" i="23"/>
  <c r="H397" i="23"/>
  <c r="H398" i="23"/>
  <c r="H399" i="23"/>
  <c r="H400" i="23"/>
  <c r="H401" i="23"/>
  <c r="H402" i="23"/>
  <c r="H403" i="23"/>
  <c r="H404" i="23"/>
  <c r="H405" i="23"/>
  <c r="H354" i="23"/>
  <c r="H355" i="23"/>
  <c r="H356" i="23"/>
  <c r="H357" i="23"/>
  <c r="H358" i="23"/>
  <c r="H359" i="23"/>
  <c r="H360" i="23"/>
  <c r="H361" i="23"/>
  <c r="H362" i="23"/>
  <c r="H363" i="23"/>
  <c r="H1474" i="23"/>
  <c r="H1475" i="23"/>
  <c r="H1476" i="23"/>
  <c r="H1477" i="23"/>
  <c r="H1478" i="23"/>
  <c r="H1479" i="23"/>
  <c r="H1480" i="23"/>
  <c r="H1481" i="23"/>
  <c r="H1482" i="23"/>
  <c r="H1483" i="23"/>
  <c r="H1484" i="23"/>
  <c r="H1485" i="23"/>
  <c r="H1486" i="23"/>
  <c r="H1487" i="23"/>
  <c r="H1488" i="23"/>
  <c r="H1489" i="23"/>
  <c r="H1439" i="23"/>
  <c r="H1440" i="23"/>
  <c r="H1441" i="23"/>
  <c r="H1442" i="23"/>
  <c r="H1443" i="23"/>
  <c r="H1444" i="23"/>
  <c r="H1445" i="23"/>
  <c r="H1446" i="23"/>
  <c r="H1447" i="23"/>
  <c r="H1448" i="23"/>
  <c r="H1449" i="23"/>
  <c r="H1450" i="23"/>
  <c r="H1451" i="23"/>
  <c r="H739" i="23"/>
  <c r="H740" i="23"/>
  <c r="H741" i="23"/>
  <c r="H742" i="23"/>
  <c r="H743" i="23"/>
  <c r="H744" i="23"/>
  <c r="H745" i="23"/>
  <c r="H746" i="23"/>
  <c r="H747" i="23"/>
  <c r="H748" i="23"/>
  <c r="H749" i="23"/>
  <c r="H750" i="23"/>
  <c r="H751" i="23"/>
  <c r="H752" i="23"/>
  <c r="H753" i="23"/>
  <c r="H754" i="23"/>
  <c r="H755" i="23"/>
  <c r="H756" i="23"/>
  <c r="H757" i="23"/>
  <c r="H758" i="23"/>
  <c r="H759" i="23"/>
  <c r="H760" i="23"/>
  <c r="H761" i="23"/>
  <c r="H762" i="23"/>
  <c r="H763" i="23"/>
  <c r="H459" i="23"/>
  <c r="H460" i="23"/>
  <c r="H461" i="23"/>
  <c r="H462" i="23"/>
  <c r="H463" i="23"/>
  <c r="H464" i="23"/>
  <c r="H424" i="23"/>
  <c r="H425" i="23"/>
  <c r="H426" i="23"/>
  <c r="H427" i="23"/>
  <c r="H428" i="23"/>
  <c r="H429" i="23"/>
  <c r="H430" i="23"/>
  <c r="H431" i="23"/>
  <c r="H432" i="23"/>
  <c r="H433" i="23"/>
  <c r="H434" i="23"/>
  <c r="H435" i="23"/>
  <c r="H436" i="23"/>
  <c r="H437" i="23"/>
  <c r="H438" i="23"/>
  <c r="H439" i="23"/>
  <c r="H440" i="23"/>
  <c r="H441" i="23"/>
  <c r="H442" i="23"/>
  <c r="H443" i="23"/>
  <c r="H444" i="23"/>
  <c r="H445" i="23"/>
  <c r="H446" i="23"/>
  <c r="H447" i="23"/>
  <c r="H448" i="23"/>
  <c r="H1614" i="23"/>
  <c r="H1615" i="23"/>
  <c r="H1616" i="23"/>
  <c r="H1617" i="23"/>
  <c r="H1618" i="23"/>
  <c r="H1619" i="23"/>
  <c r="H1620" i="23"/>
  <c r="H1621" i="23"/>
  <c r="H1622" i="23"/>
  <c r="H1623" i="23"/>
  <c r="H1624" i="23"/>
  <c r="H1625" i="23"/>
  <c r="H1626" i="23"/>
  <c r="H1627" i="23"/>
  <c r="H1628" i="23"/>
  <c r="H1629" i="23"/>
  <c r="H1630" i="23"/>
  <c r="H1631" i="23"/>
  <c r="H1632" i="23"/>
  <c r="H1633" i="23"/>
  <c r="H1634" i="23"/>
  <c r="H1579" i="23"/>
  <c r="H1580" i="23"/>
  <c r="H1581" i="23"/>
  <c r="H1582" i="23"/>
  <c r="H1583" i="23"/>
  <c r="H1584" i="23"/>
  <c r="H1585" i="23"/>
  <c r="H1586" i="23"/>
  <c r="H1795" i="23"/>
  <c r="H1796" i="23"/>
  <c r="H1797" i="23"/>
  <c r="H1798" i="23"/>
  <c r="H1799" i="23"/>
  <c r="H1800" i="23"/>
  <c r="H1801" i="23"/>
  <c r="H1802" i="23"/>
  <c r="H1803" i="23"/>
  <c r="H1804" i="23"/>
  <c r="H1805" i="23"/>
  <c r="H1806" i="23"/>
  <c r="H1807" i="23"/>
  <c r="H1808" i="23"/>
  <c r="H1809" i="23"/>
  <c r="H1810" i="23"/>
  <c r="H1811" i="23"/>
  <c r="H1812" i="23"/>
  <c r="H1813" i="23"/>
  <c r="H1814" i="23"/>
  <c r="H1815" i="23"/>
  <c r="H1816" i="23"/>
  <c r="H1817" i="23"/>
  <c r="H1818" i="23"/>
  <c r="H1819" i="23"/>
  <c r="H1820" i="23"/>
  <c r="H1821" i="23"/>
  <c r="H1822" i="23"/>
  <c r="H1823" i="23"/>
  <c r="H1509" i="23"/>
  <c r="H1510" i="23"/>
  <c r="H1511" i="23"/>
  <c r="H1512" i="23"/>
  <c r="H1513" i="23"/>
  <c r="H1514" i="23"/>
  <c r="H1515" i="23"/>
  <c r="H1516" i="23"/>
  <c r="H1517" i="23"/>
  <c r="H1518" i="23"/>
  <c r="H1519" i="23"/>
  <c r="H1520" i="23"/>
  <c r="H1521" i="23"/>
  <c r="H1522" i="23"/>
  <c r="H1523" i="23"/>
  <c r="H1524" i="23"/>
  <c r="H1525" i="23"/>
  <c r="H1526" i="23"/>
  <c r="H1527" i="23"/>
  <c r="H1528" i="23"/>
  <c r="H1529" i="23"/>
  <c r="H1530" i="23"/>
  <c r="H1531" i="23"/>
  <c r="H1532" i="23"/>
  <c r="H1533" i="23"/>
  <c r="H1272" i="23"/>
  <c r="H1273" i="23"/>
  <c r="H1274" i="23"/>
  <c r="H1275" i="23"/>
  <c r="H1276" i="23"/>
  <c r="H1277" i="23"/>
  <c r="H1278" i="23"/>
  <c r="H1279" i="23"/>
  <c r="H1280" i="23"/>
  <c r="H1281" i="23"/>
  <c r="H1282" i="23"/>
  <c r="H1283" i="23"/>
  <c r="H1284" i="23"/>
  <c r="H1285" i="23"/>
  <c r="H1286" i="23"/>
  <c r="H1287" i="23"/>
  <c r="H1288" i="23"/>
  <c r="H1289" i="23"/>
  <c r="H1290" i="23"/>
  <c r="H1291" i="23"/>
  <c r="H1292" i="23"/>
  <c r="H1293" i="23"/>
  <c r="H1294" i="23"/>
  <c r="H1295" i="23"/>
  <c r="H1296" i="23"/>
  <c r="H1297" i="23"/>
  <c r="H1298" i="23"/>
  <c r="H1229" i="23"/>
  <c r="H1230" i="23"/>
  <c r="H1231" i="23"/>
  <c r="H1232" i="23"/>
  <c r="H879" i="23"/>
  <c r="H880" i="23"/>
  <c r="H881" i="23"/>
  <c r="H882" i="23"/>
  <c r="H883" i="23"/>
  <c r="H884" i="23"/>
  <c r="H885" i="23"/>
  <c r="H886" i="23"/>
  <c r="H887" i="23"/>
  <c r="H844" i="23"/>
  <c r="H845" i="23"/>
  <c r="H846" i="23"/>
  <c r="H847" i="23"/>
  <c r="H848" i="23"/>
  <c r="H849" i="23"/>
  <c r="H850" i="23"/>
  <c r="H851" i="23"/>
  <c r="H852" i="23"/>
  <c r="H853" i="23"/>
  <c r="H854" i="23"/>
  <c r="H855" i="23"/>
  <c r="H856" i="23"/>
  <c r="H857" i="23"/>
  <c r="H858" i="23"/>
  <c r="H859" i="23"/>
  <c r="H1054" i="23"/>
  <c r="H1055" i="23"/>
  <c r="H1056" i="23"/>
  <c r="H1057" i="23"/>
  <c r="H1058" i="23"/>
  <c r="H1059" i="23"/>
  <c r="H1060" i="23"/>
  <c r="H1061" i="23"/>
  <c r="H1019" i="23"/>
  <c r="H1020" i="23"/>
  <c r="H1021" i="23"/>
  <c r="H1022" i="23"/>
  <c r="H1023" i="23"/>
  <c r="H1024" i="23"/>
  <c r="H1025" i="23"/>
  <c r="H1026" i="23"/>
  <c r="H1027" i="23"/>
  <c r="H1028" i="23"/>
  <c r="H1029" i="23"/>
  <c r="H1030" i="23"/>
  <c r="H1031" i="23"/>
  <c r="H1032" i="23"/>
  <c r="H1033" i="23"/>
  <c r="H1034" i="23"/>
  <c r="H1035" i="23"/>
  <c r="H1036" i="23"/>
  <c r="H284" i="23"/>
  <c r="H285" i="23"/>
  <c r="H286" i="23"/>
  <c r="H287" i="23"/>
  <c r="H288" i="23"/>
  <c r="H289" i="23"/>
  <c r="H290" i="23"/>
  <c r="H291" i="23"/>
  <c r="H292" i="23"/>
  <c r="H293" i="23"/>
  <c r="H294" i="23"/>
  <c r="H295" i="23"/>
  <c r="H296" i="23"/>
  <c r="H297" i="23"/>
  <c r="H298" i="23"/>
  <c r="H299" i="23"/>
  <c r="H300" i="23"/>
  <c r="H301" i="23"/>
  <c r="H302" i="23"/>
  <c r="H303" i="23"/>
  <c r="H304" i="23"/>
  <c r="H305" i="23"/>
  <c r="H306" i="23"/>
  <c r="H307" i="23"/>
  <c r="H308" i="23"/>
  <c r="H309" i="23"/>
  <c r="H310" i="23"/>
  <c r="H311" i="23"/>
  <c r="H312" i="23"/>
  <c r="H313" i="23"/>
  <c r="H74" i="23"/>
  <c r="H75" i="23"/>
  <c r="H76" i="23"/>
  <c r="H77" i="23"/>
  <c r="H78" i="23"/>
  <c r="H79" i="23"/>
  <c r="H80" i="23"/>
  <c r="H81" i="23"/>
  <c r="H82" i="23"/>
  <c r="H83" i="23"/>
  <c r="H84" i="23"/>
  <c r="H85" i="23"/>
  <c r="H86" i="23"/>
  <c r="H87" i="23"/>
  <c r="H88" i="23"/>
  <c r="H89" i="23"/>
  <c r="H90" i="23"/>
  <c r="H91" i="23"/>
  <c r="H92" i="23"/>
  <c r="H93" i="23"/>
  <c r="H94" i="23"/>
  <c r="H95" i="23"/>
  <c r="H96" i="23"/>
  <c r="H39" i="23"/>
  <c r="H40" i="23"/>
  <c r="H41" i="23"/>
  <c r="H42" i="23"/>
  <c r="H43" i="23"/>
  <c r="H44" i="23"/>
  <c r="H914" i="23"/>
  <c r="H915" i="23"/>
  <c r="H916" i="23"/>
  <c r="H917" i="23"/>
  <c r="H918" i="23"/>
  <c r="H919" i="23"/>
  <c r="H920" i="23"/>
  <c r="H921" i="23"/>
  <c r="H922" i="23"/>
  <c r="H923" i="23"/>
  <c r="H924" i="23"/>
  <c r="H925" i="23"/>
  <c r="H926" i="23"/>
  <c r="H927" i="23"/>
  <c r="H928" i="23"/>
  <c r="H929" i="23"/>
  <c r="H930" i="23"/>
  <c r="H931" i="23"/>
  <c r="H932" i="23"/>
  <c r="H933" i="23"/>
  <c r="H934" i="23"/>
  <c r="H935" i="23"/>
  <c r="H936" i="23"/>
  <c r="H937" i="23"/>
  <c r="H938" i="23"/>
  <c r="H939" i="23"/>
  <c r="H940" i="23"/>
  <c r="H941" i="23"/>
  <c r="H942" i="23"/>
  <c r="H1233" i="23"/>
  <c r="H1203" i="23"/>
  <c r="H1204" i="23"/>
  <c r="H1205" i="23"/>
  <c r="H1206" i="23"/>
  <c r="H1207" i="23"/>
  <c r="H1208" i="23"/>
  <c r="H1209" i="23"/>
  <c r="H1210" i="23"/>
  <c r="H1211" i="23"/>
  <c r="H1212" i="23"/>
  <c r="H1213" i="23"/>
  <c r="H1214" i="23"/>
  <c r="H1215" i="23"/>
  <c r="H1216" i="23"/>
  <c r="H1217" i="23"/>
  <c r="H1218" i="23"/>
  <c r="H1219" i="23"/>
  <c r="H1220" i="23"/>
  <c r="H1221" i="23"/>
  <c r="H1222" i="23"/>
  <c r="H1223" i="23"/>
  <c r="H1224" i="23"/>
  <c r="H1225" i="23"/>
  <c r="H1226" i="23"/>
  <c r="H1227" i="23"/>
  <c r="H1228" i="23"/>
  <c r="H144" i="23"/>
  <c r="H145" i="23"/>
  <c r="H146" i="23"/>
  <c r="H147" i="23"/>
  <c r="H148" i="23"/>
  <c r="H149" i="23"/>
  <c r="H109" i="23"/>
  <c r="H110" i="23"/>
  <c r="H111" i="23"/>
  <c r="H112" i="23"/>
  <c r="H113" i="23"/>
  <c r="H114" i="23"/>
  <c r="H115" i="23"/>
  <c r="H116" i="23"/>
  <c r="H117" i="23"/>
  <c r="H118" i="23"/>
  <c r="H119" i="23"/>
  <c r="H120" i="23"/>
  <c r="H121" i="23"/>
  <c r="H122" i="23"/>
  <c r="H123" i="23"/>
  <c r="H1062" i="23"/>
  <c r="H1063" i="23"/>
  <c r="H1064" i="23"/>
  <c r="H1065" i="23"/>
  <c r="H1066" i="23"/>
  <c r="H1067" i="23"/>
  <c r="H1068" i="23"/>
  <c r="H1069" i="23"/>
  <c r="H1070" i="23"/>
  <c r="H1071" i="23"/>
  <c r="H1072" i="23"/>
  <c r="H1073" i="23"/>
  <c r="H1074" i="23"/>
  <c r="H1075" i="23"/>
  <c r="H1076" i="23"/>
  <c r="H1077" i="23"/>
  <c r="H1078" i="23"/>
  <c r="H1079" i="23"/>
  <c r="H1080" i="23"/>
  <c r="H1081" i="23"/>
  <c r="H1082" i="23"/>
  <c r="H1083" i="23"/>
  <c r="H1084" i="23"/>
  <c r="H1085" i="23"/>
  <c r="H1086" i="23"/>
  <c r="H1087" i="23"/>
  <c r="H1088" i="23"/>
  <c r="H319" i="23"/>
  <c r="H320" i="23"/>
  <c r="H321" i="23"/>
  <c r="H322" i="23"/>
  <c r="H323" i="23"/>
  <c r="H324" i="23"/>
  <c r="H325" i="23"/>
  <c r="H326" i="23"/>
  <c r="H327" i="23"/>
  <c r="H328" i="23"/>
  <c r="H329" i="23"/>
  <c r="H330" i="23"/>
  <c r="H331" i="23"/>
  <c r="H332" i="23"/>
  <c r="H333" i="23"/>
  <c r="H334" i="23"/>
  <c r="H335" i="23"/>
  <c r="H336" i="23"/>
  <c r="H337" i="23"/>
  <c r="H338" i="23"/>
  <c r="H339" i="23"/>
  <c r="H340" i="23"/>
  <c r="H341" i="23"/>
  <c r="H342" i="23"/>
  <c r="H343" i="23"/>
  <c r="H1234" i="23"/>
  <c r="H1235" i="23"/>
  <c r="H1236" i="23"/>
  <c r="H1237" i="23"/>
  <c r="H1238" i="23"/>
  <c r="H1239" i="23"/>
  <c r="H1240" i="23"/>
  <c r="H1241" i="23"/>
  <c r="H1242" i="23"/>
  <c r="H1243" i="23"/>
  <c r="H1244" i="23"/>
  <c r="H1245" i="23"/>
  <c r="H1246" i="23"/>
  <c r="H1247" i="23"/>
  <c r="H1248" i="23"/>
  <c r="H1249" i="23"/>
  <c r="H1250" i="23"/>
  <c r="H1251" i="23"/>
  <c r="H1252" i="23"/>
  <c r="H1253" i="23"/>
  <c r="H1254" i="23"/>
  <c r="H1255" i="23"/>
  <c r="H1256" i="23"/>
  <c r="H1257" i="23"/>
  <c r="H1258" i="23"/>
  <c r="H1259" i="23"/>
  <c r="H1260" i="23"/>
  <c r="H1261" i="23"/>
  <c r="H1262" i="23"/>
  <c r="H1263" i="23"/>
  <c r="H1089" i="23"/>
  <c r="H1090" i="23"/>
  <c r="H1091" i="23"/>
  <c r="H1092" i="23"/>
  <c r="H1093" i="23"/>
  <c r="H1094" i="23"/>
  <c r="H1095" i="23"/>
  <c r="H1096" i="23"/>
  <c r="H1097" i="23"/>
  <c r="H1098" i="23"/>
  <c r="H1099" i="23"/>
  <c r="H1100" i="23"/>
  <c r="H1101" i="23"/>
  <c r="H1102" i="23"/>
  <c r="H1103" i="23"/>
  <c r="H1104" i="23"/>
  <c r="H1105" i="23"/>
  <c r="H1106" i="23"/>
  <c r="H1107" i="23"/>
  <c r="H1108" i="23"/>
  <c r="H1109" i="23"/>
  <c r="H1110" i="23"/>
  <c r="H1111" i="23"/>
  <c r="H1112" i="23"/>
  <c r="H1113" i="23"/>
  <c r="H1114" i="23"/>
  <c r="H1115" i="23"/>
  <c r="H364" i="23"/>
  <c r="H365" i="23"/>
  <c r="H366" i="23"/>
  <c r="H367" i="23"/>
  <c r="H368" i="23"/>
  <c r="H369" i="23"/>
  <c r="H370" i="23"/>
  <c r="H371" i="23"/>
  <c r="H372" i="23"/>
  <c r="H373" i="23"/>
  <c r="H374" i="23"/>
  <c r="H375" i="23"/>
  <c r="H376" i="23"/>
  <c r="H377" i="23"/>
  <c r="H378" i="23"/>
  <c r="H379" i="23"/>
  <c r="H380" i="23"/>
  <c r="H381" i="23"/>
  <c r="H382" i="23"/>
  <c r="H383" i="23"/>
  <c r="H384" i="23"/>
  <c r="H385" i="23"/>
  <c r="H386" i="23"/>
  <c r="H387" i="23"/>
  <c r="H388" i="23"/>
  <c r="H344" i="23"/>
  <c r="H345" i="23"/>
  <c r="H346" i="23"/>
  <c r="H347" i="23"/>
  <c r="H348" i="23"/>
  <c r="H349" i="23"/>
  <c r="H350" i="23"/>
  <c r="H351" i="23"/>
  <c r="H352" i="23"/>
  <c r="H353" i="23"/>
  <c r="H314" i="23"/>
  <c r="H315" i="23"/>
  <c r="H316" i="23"/>
  <c r="H317" i="23"/>
  <c r="H318" i="23"/>
  <c r="H263" i="23"/>
  <c r="H264" i="23"/>
  <c r="H265" i="23"/>
  <c r="H266" i="23"/>
  <c r="H267" i="23"/>
  <c r="H268" i="23"/>
  <c r="H269" i="23"/>
  <c r="H270" i="23"/>
  <c r="H271" i="23"/>
  <c r="H272" i="23"/>
  <c r="H273" i="23"/>
  <c r="H274" i="23"/>
  <c r="H275" i="23"/>
  <c r="H276" i="23"/>
  <c r="H277" i="23"/>
  <c r="H278" i="23"/>
  <c r="H279" i="23"/>
  <c r="H280" i="23"/>
  <c r="H281" i="23"/>
  <c r="H282" i="23"/>
  <c r="H283" i="23"/>
  <c r="H226" i="23"/>
  <c r="H227" i="23"/>
  <c r="H228" i="23"/>
  <c r="H229" i="23"/>
  <c r="H230" i="23"/>
  <c r="H231" i="23"/>
  <c r="H232" i="23"/>
  <c r="H233" i="23"/>
  <c r="H234" i="23"/>
  <c r="H235" i="23"/>
  <c r="H236" i="23"/>
  <c r="H237" i="23"/>
  <c r="H238" i="23"/>
  <c r="H239" i="23"/>
  <c r="H240" i="23"/>
  <c r="H241" i="23"/>
  <c r="H242" i="23"/>
  <c r="H243" i="23"/>
  <c r="H244" i="23"/>
  <c r="H245" i="23"/>
  <c r="H246" i="23"/>
  <c r="H247" i="23"/>
  <c r="H248" i="23"/>
  <c r="H179" i="23"/>
  <c r="H180" i="23"/>
  <c r="H181" i="23"/>
  <c r="H182" i="23"/>
  <c r="H183" i="23"/>
  <c r="H184" i="23"/>
  <c r="H185" i="23"/>
  <c r="H186" i="23"/>
  <c r="H943" i="23"/>
  <c r="H944" i="23"/>
  <c r="H945" i="23"/>
  <c r="H888" i="23"/>
  <c r="H889" i="23"/>
  <c r="H890" i="23"/>
  <c r="H891" i="23"/>
  <c r="H892" i="23"/>
  <c r="H893" i="23"/>
  <c r="H894" i="23"/>
  <c r="H895" i="23"/>
  <c r="H896" i="23"/>
  <c r="H897" i="23"/>
  <c r="H898" i="23"/>
  <c r="H899" i="23"/>
  <c r="H900" i="23"/>
  <c r="H901" i="23"/>
  <c r="H902" i="23"/>
  <c r="H903" i="23"/>
  <c r="H904" i="23"/>
  <c r="H905" i="23"/>
  <c r="H906" i="23"/>
  <c r="H907" i="23"/>
  <c r="H908" i="23"/>
  <c r="H909" i="23"/>
  <c r="H910" i="23"/>
  <c r="H911" i="23"/>
  <c r="H912" i="23"/>
  <c r="H913" i="23"/>
  <c r="H809" i="23"/>
  <c r="H810" i="23"/>
  <c r="H811" i="23"/>
  <c r="H812" i="23"/>
  <c r="H813" i="23"/>
  <c r="H814" i="23"/>
  <c r="H815" i="23"/>
  <c r="H816" i="23"/>
  <c r="H817" i="23"/>
  <c r="H818" i="23"/>
  <c r="H819" i="23"/>
  <c r="H820" i="23"/>
  <c r="H821" i="23"/>
  <c r="H822" i="23"/>
  <c r="H823" i="23"/>
  <c r="H824" i="23"/>
  <c r="H825" i="23"/>
  <c r="H826" i="23"/>
  <c r="H827" i="23"/>
  <c r="H828" i="23"/>
  <c r="H829" i="23"/>
  <c r="H830" i="23"/>
  <c r="H831" i="23"/>
  <c r="H832" i="23"/>
  <c r="H833" i="23"/>
  <c r="H834" i="23"/>
  <c r="H806" i="23"/>
  <c r="H807" i="23"/>
  <c r="H808" i="23"/>
  <c r="H465" i="23"/>
  <c r="H466" i="23"/>
  <c r="H467" i="23"/>
  <c r="H468" i="23"/>
  <c r="H469" i="23"/>
  <c r="H470" i="23"/>
  <c r="H471" i="23"/>
  <c r="H472" i="23"/>
  <c r="H473" i="23"/>
  <c r="H474" i="23"/>
  <c r="H475" i="23"/>
  <c r="H476" i="23"/>
  <c r="H477" i="23"/>
  <c r="H478" i="23"/>
  <c r="H479" i="23"/>
  <c r="H480" i="23"/>
  <c r="H481" i="23"/>
  <c r="H482" i="23"/>
  <c r="H483" i="23"/>
  <c r="H484" i="23"/>
  <c r="H485" i="23"/>
  <c r="H486" i="23"/>
  <c r="H487" i="23"/>
  <c r="H488" i="23"/>
  <c r="H489" i="23"/>
  <c r="H490" i="23"/>
  <c r="H491" i="23"/>
  <c r="H492" i="23"/>
  <c r="H634" i="23"/>
  <c r="H635" i="23"/>
  <c r="H636" i="23"/>
  <c r="H637" i="23"/>
  <c r="H638" i="23"/>
  <c r="H639" i="23"/>
  <c r="H640" i="23"/>
  <c r="H641" i="23"/>
  <c r="H642" i="23"/>
  <c r="H643" i="23"/>
  <c r="H644" i="23"/>
  <c r="H645" i="23"/>
  <c r="H646" i="23"/>
  <c r="H647" i="23"/>
  <c r="H648" i="23"/>
  <c r="H649" i="23"/>
  <c r="H650" i="23"/>
  <c r="H651" i="23"/>
  <c r="H652" i="23"/>
  <c r="H653" i="23"/>
  <c r="H654" i="23"/>
  <c r="H655" i="23"/>
  <c r="H656" i="23"/>
  <c r="H657" i="23"/>
  <c r="H658" i="23"/>
  <c r="H659" i="23"/>
  <c r="H660" i="23"/>
  <c r="H661" i="23"/>
  <c r="H529" i="23"/>
  <c r="H530" i="23"/>
  <c r="H531" i="23"/>
  <c r="H532" i="23"/>
  <c r="H533" i="23"/>
  <c r="H534" i="23"/>
  <c r="H535" i="23"/>
  <c r="H536" i="23"/>
  <c r="H537" i="23"/>
  <c r="H538" i="23"/>
  <c r="H539" i="23"/>
  <c r="H540" i="23"/>
  <c r="H541" i="23"/>
  <c r="H542" i="23"/>
  <c r="H543" i="23"/>
  <c r="H544" i="23"/>
  <c r="H545" i="23"/>
  <c r="H546" i="23"/>
  <c r="H547" i="23"/>
  <c r="H548" i="23"/>
  <c r="H549" i="23"/>
  <c r="H550" i="23"/>
  <c r="H494" i="23"/>
  <c r="H495" i="23"/>
  <c r="H496" i="23"/>
  <c r="H497" i="23"/>
  <c r="H498" i="23"/>
  <c r="H499" i="23"/>
  <c r="H500" i="23"/>
  <c r="H501" i="23"/>
  <c r="H124" i="23"/>
  <c r="H125" i="23"/>
  <c r="H126" i="23"/>
  <c r="H127" i="23"/>
  <c r="H128" i="23"/>
  <c r="H129" i="23"/>
  <c r="H130" i="23"/>
  <c r="H131" i="23"/>
  <c r="H132" i="23"/>
  <c r="H133" i="23"/>
  <c r="H134" i="23"/>
  <c r="H135" i="23"/>
  <c r="H136" i="23"/>
  <c r="H137" i="23"/>
  <c r="H138" i="23"/>
  <c r="H139" i="23"/>
  <c r="H140" i="23"/>
  <c r="H141" i="23"/>
  <c r="H142" i="23"/>
  <c r="H143" i="23"/>
  <c r="H97" i="23"/>
  <c r="H98" i="23"/>
  <c r="H99" i="23"/>
  <c r="H100" i="23"/>
  <c r="H101" i="23"/>
  <c r="H102" i="23"/>
  <c r="H103" i="23"/>
  <c r="H104" i="23"/>
  <c r="H105" i="23"/>
  <c r="H106" i="23"/>
  <c r="H107" i="23"/>
  <c r="H108" i="23"/>
  <c r="H860" i="23"/>
  <c r="H861" i="23"/>
  <c r="H862" i="23"/>
  <c r="H863" i="23"/>
  <c r="H864" i="23"/>
  <c r="H865" i="23"/>
  <c r="H866" i="23"/>
  <c r="H867" i="23"/>
  <c r="H868" i="23"/>
  <c r="H869" i="23"/>
  <c r="H870" i="23"/>
  <c r="H871" i="23"/>
  <c r="H872" i="23"/>
  <c r="H873" i="23"/>
  <c r="H874" i="23"/>
  <c r="H875" i="23"/>
  <c r="H876" i="23"/>
  <c r="H877" i="23"/>
  <c r="H878" i="23"/>
  <c r="H835" i="23"/>
  <c r="H836" i="23"/>
  <c r="H837" i="23"/>
  <c r="H838" i="23"/>
  <c r="H839" i="23"/>
  <c r="H840" i="23"/>
  <c r="H841" i="23"/>
  <c r="H842" i="23"/>
  <c r="H843" i="23"/>
  <c r="H1544" i="23"/>
  <c r="H1545" i="23"/>
  <c r="H1546" i="23"/>
  <c r="H1547" i="23"/>
  <c r="H1548" i="23"/>
  <c r="H1549" i="23"/>
  <c r="H1550" i="23"/>
  <c r="H1551" i="23"/>
  <c r="H1552" i="23"/>
  <c r="H1553" i="23"/>
  <c r="H1554" i="23"/>
  <c r="H1555" i="23"/>
  <c r="H1556" i="23"/>
  <c r="H1557" i="23"/>
  <c r="H1558" i="23"/>
  <c r="H1559" i="23"/>
  <c r="H1560" i="23"/>
  <c r="H1561" i="23"/>
  <c r="H1562" i="23"/>
  <c r="H1563" i="23"/>
  <c r="H1564" i="23"/>
  <c r="H1565" i="23"/>
  <c r="H1566" i="23"/>
  <c r="H150" i="23"/>
  <c r="H151" i="23"/>
  <c r="H152" i="23"/>
  <c r="H153" i="23"/>
  <c r="H154" i="23"/>
  <c r="H155" i="23"/>
  <c r="H156" i="23"/>
  <c r="H157" i="23"/>
  <c r="H158" i="23"/>
  <c r="H159" i="23"/>
  <c r="H160" i="23"/>
  <c r="H161" i="23"/>
  <c r="H162" i="23"/>
  <c r="H163" i="23"/>
  <c r="H164" i="23"/>
  <c r="H165" i="23"/>
  <c r="H166" i="23"/>
  <c r="H167" i="23"/>
  <c r="H168" i="23"/>
  <c r="H169" i="23"/>
  <c r="H170" i="23"/>
  <c r="H171" i="23"/>
  <c r="H172" i="23"/>
  <c r="H173" i="23"/>
  <c r="H174" i="23"/>
  <c r="H175" i="23"/>
  <c r="H176" i="23"/>
  <c r="H177" i="23"/>
  <c r="H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1452" i="23"/>
  <c r="H1453" i="23"/>
  <c r="H1454" i="23"/>
  <c r="H1455" i="23"/>
  <c r="H1456" i="23"/>
  <c r="H1457" i="23"/>
  <c r="H1458" i="23"/>
  <c r="H1459" i="23"/>
  <c r="H1460" i="23"/>
  <c r="H1461" i="23"/>
  <c r="H1462" i="23"/>
  <c r="H1463" i="23"/>
  <c r="H1464" i="23"/>
  <c r="H1465" i="23"/>
  <c r="H1466" i="23"/>
  <c r="H1467" i="23"/>
  <c r="H1468" i="23"/>
  <c r="H1469" i="23"/>
  <c r="H1470" i="23"/>
  <c r="H1471" i="23"/>
  <c r="H1472" i="23"/>
  <c r="H1473" i="23"/>
  <c r="H1433" i="23"/>
  <c r="H1434" i="23"/>
  <c r="H1435" i="23"/>
  <c r="H1436" i="23"/>
  <c r="H1437" i="23"/>
  <c r="H1438" i="23"/>
  <c r="H669" i="23"/>
  <c r="H670" i="23"/>
  <c r="H671" i="23"/>
  <c r="H672" i="23"/>
  <c r="H673" i="23"/>
  <c r="H674" i="23"/>
  <c r="H675" i="23"/>
  <c r="H676" i="23"/>
  <c r="H677" i="23"/>
  <c r="H678" i="23"/>
  <c r="H679" i="23"/>
  <c r="H680" i="23"/>
  <c r="H681" i="23"/>
  <c r="H682" i="23"/>
  <c r="H683" i="23"/>
  <c r="H684" i="23"/>
  <c r="H685" i="23"/>
  <c r="H686" i="23"/>
  <c r="H687" i="23"/>
  <c r="H688" i="23"/>
  <c r="H689" i="23"/>
  <c r="H690" i="23"/>
  <c r="H691" i="23"/>
  <c r="H692" i="23"/>
  <c r="H662" i="23"/>
  <c r="H663" i="23"/>
  <c r="H664" i="23"/>
  <c r="H665" i="23"/>
  <c r="H666" i="23"/>
  <c r="H667" i="23"/>
  <c r="H668" i="23"/>
  <c r="H1668" i="23"/>
  <c r="H1669" i="23"/>
  <c r="H1670" i="23"/>
  <c r="H1671" i="23"/>
  <c r="H1672" i="23"/>
  <c r="H1673" i="23"/>
  <c r="H1674" i="23"/>
  <c r="H1675" i="23"/>
  <c r="H1676" i="23"/>
  <c r="H1677" i="23"/>
  <c r="H1678" i="23"/>
  <c r="H1679" i="23"/>
  <c r="H1680" i="23"/>
  <c r="H1681" i="23"/>
  <c r="H1682" i="23"/>
  <c r="H1683" i="23"/>
  <c r="H1635" i="23"/>
  <c r="H1636" i="23"/>
  <c r="H1637" i="23"/>
  <c r="H1638" i="23"/>
  <c r="H1639" i="23"/>
  <c r="H1640" i="23"/>
  <c r="H1641" i="23"/>
  <c r="H1642" i="23"/>
  <c r="H1643" i="23"/>
  <c r="H1644" i="23"/>
  <c r="H1645" i="23"/>
  <c r="H1646" i="23"/>
  <c r="H1647" i="23"/>
  <c r="H1648" i="23"/>
  <c r="H1183" i="23"/>
  <c r="H1184" i="23"/>
  <c r="H1185" i="23"/>
  <c r="H1186" i="23"/>
  <c r="H1187" i="23"/>
  <c r="H1188" i="23"/>
  <c r="H1189" i="23"/>
  <c r="H1190" i="23"/>
  <c r="H1191" i="23"/>
  <c r="H1192" i="23"/>
  <c r="H1193" i="23"/>
  <c r="H1124" i="23"/>
  <c r="H1125" i="23"/>
  <c r="H1126" i="23"/>
  <c r="H1127" i="23"/>
  <c r="H1128" i="23"/>
  <c r="H1129" i="23"/>
  <c r="H1130" i="23"/>
  <c r="H1131" i="23"/>
  <c r="H1037" i="23"/>
  <c r="H1038" i="23"/>
  <c r="H1039" i="23"/>
  <c r="H1040" i="23"/>
  <c r="H1041" i="23"/>
  <c r="H1042" i="23"/>
  <c r="H1043" i="23"/>
  <c r="H1044" i="23"/>
  <c r="H1045" i="23"/>
  <c r="H1046" i="23"/>
  <c r="H1047" i="23"/>
  <c r="H1048" i="23"/>
  <c r="H1049" i="23"/>
  <c r="H1050" i="23"/>
  <c r="H1051" i="23"/>
  <c r="H1052" i="23"/>
  <c r="H1053" i="23"/>
  <c r="H1008" i="23"/>
  <c r="H1009" i="23"/>
  <c r="H1010" i="23"/>
  <c r="H1011" i="23"/>
  <c r="H1012" i="23"/>
  <c r="H1013" i="23"/>
  <c r="H1014" i="23"/>
  <c r="H1015" i="23"/>
  <c r="H1016" i="23"/>
  <c r="H1017" i="23"/>
  <c r="H1018" i="23"/>
  <c r="H1824" i="23"/>
  <c r="H1825" i="23"/>
  <c r="H1826" i="23"/>
  <c r="H1827" i="23"/>
  <c r="H1754" i="23"/>
  <c r="H1755" i="23"/>
  <c r="H1756" i="23"/>
  <c r="H1757" i="23"/>
  <c r="H1758" i="23"/>
  <c r="H1759" i="23"/>
  <c r="H1760" i="23"/>
  <c r="H1761" i="23"/>
  <c r="H1762" i="23"/>
  <c r="H1763" i="23"/>
  <c r="H1764" i="23"/>
  <c r="H1765" i="23"/>
  <c r="H1766" i="23"/>
  <c r="H1767" i="23"/>
  <c r="H1768" i="23"/>
  <c r="H1769" i="23"/>
  <c r="H1770" i="23"/>
  <c r="H1771" i="23"/>
  <c r="H1772" i="23"/>
  <c r="H1773" i="23"/>
  <c r="H1774" i="23"/>
  <c r="H1775" i="23"/>
  <c r="H1776" i="23"/>
  <c r="H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H66" i="23"/>
  <c r="H67" i="23"/>
  <c r="H68" i="23"/>
  <c r="H69" i="23"/>
  <c r="H70" i="23"/>
  <c r="H71" i="23"/>
  <c r="H72" i="23"/>
  <c r="H73" i="23"/>
  <c r="H37" i="23"/>
  <c r="H38" i="23"/>
  <c r="H449" i="23"/>
  <c r="H450" i="23"/>
  <c r="H451" i="23"/>
  <c r="H452" i="23"/>
  <c r="H453" i="23"/>
  <c r="H454" i="23"/>
  <c r="H455" i="23"/>
  <c r="H456" i="23"/>
  <c r="H457" i="23"/>
  <c r="H458" i="23"/>
  <c r="H406" i="23"/>
  <c r="H407" i="23"/>
  <c r="H408" i="23"/>
  <c r="H409" i="23"/>
  <c r="H410" i="23"/>
  <c r="H411" i="23"/>
  <c r="H412" i="23"/>
  <c r="H413" i="23"/>
  <c r="H414" i="23"/>
  <c r="H415" i="23"/>
  <c r="H416" i="23"/>
  <c r="H417" i="23"/>
  <c r="H418" i="23"/>
  <c r="H419" i="23"/>
  <c r="H420" i="23"/>
  <c r="H421" i="23"/>
  <c r="H422" i="23"/>
  <c r="H423" i="23"/>
  <c r="H764" i="23"/>
  <c r="H765" i="23"/>
  <c r="H766" i="23"/>
  <c r="H767" i="23"/>
  <c r="H768" i="23"/>
  <c r="H769" i="23"/>
  <c r="H770" i="23"/>
  <c r="H771" i="23"/>
  <c r="H772" i="23"/>
  <c r="H773" i="23"/>
  <c r="H704" i="23"/>
  <c r="H705" i="23"/>
  <c r="H706" i="23"/>
  <c r="H707" i="23"/>
  <c r="H708" i="23"/>
  <c r="H709" i="23"/>
  <c r="H710" i="23"/>
  <c r="H711" i="23"/>
  <c r="H712" i="23"/>
  <c r="H713" i="23"/>
  <c r="H714" i="23"/>
  <c r="H715" i="23"/>
  <c r="H716" i="23"/>
  <c r="H717" i="23"/>
  <c r="H718" i="23"/>
  <c r="H719" i="23"/>
  <c r="H720" i="23"/>
  <c r="H721" i="23"/>
  <c r="H722" i="23"/>
  <c r="H723" i="23"/>
  <c r="H1534" i="23"/>
  <c r="H1535" i="23"/>
  <c r="H1536" i="23"/>
  <c r="H1537" i="23"/>
  <c r="H1538" i="23"/>
  <c r="H1539" i="23"/>
  <c r="H1540" i="23"/>
  <c r="H1541" i="23"/>
  <c r="H1542" i="23"/>
  <c r="H1543" i="23"/>
  <c r="H1490" i="23"/>
  <c r="H1491" i="23"/>
  <c r="H1492" i="23"/>
  <c r="H1493" i="23"/>
  <c r="H1494" i="23"/>
  <c r="H1495" i="23"/>
  <c r="H1496" i="23"/>
  <c r="H1497" i="23"/>
  <c r="H1498" i="23"/>
  <c r="H1499" i="23"/>
  <c r="H1500" i="23"/>
  <c r="H1501" i="23"/>
  <c r="H1502" i="23"/>
  <c r="H1503" i="23"/>
  <c r="H1504" i="23"/>
  <c r="H1505" i="23"/>
  <c r="H1506" i="23"/>
  <c r="H1507" i="23"/>
  <c r="H1508" i="23"/>
  <c r="H1587" i="23"/>
  <c r="H1588" i="23"/>
  <c r="H1589" i="23"/>
  <c r="H1590" i="23"/>
  <c r="H1591" i="23"/>
  <c r="H1592" i="23"/>
  <c r="H1593" i="23"/>
  <c r="H1594" i="23"/>
  <c r="H1595" i="23"/>
  <c r="H1596" i="23"/>
  <c r="H1597" i="23"/>
  <c r="H1598" i="23"/>
  <c r="H1599" i="23"/>
  <c r="H1600" i="23"/>
  <c r="H1601" i="23"/>
  <c r="H1602" i="23"/>
  <c r="H1603" i="23"/>
  <c r="H1604" i="23"/>
  <c r="H1605" i="23"/>
  <c r="H1606" i="23"/>
  <c r="H1607" i="23"/>
  <c r="H1608" i="23"/>
  <c r="H1609" i="23"/>
  <c r="H1610" i="23"/>
  <c r="H1611" i="23"/>
  <c r="H1612" i="23"/>
  <c r="H1613" i="23"/>
  <c r="H1567" i="23"/>
  <c r="H1568" i="23"/>
  <c r="H1569" i="23"/>
  <c r="H1570" i="23"/>
  <c r="H1571" i="23"/>
  <c r="H1572" i="23"/>
  <c r="H1573" i="23"/>
  <c r="H1574" i="23"/>
  <c r="H1575" i="23"/>
  <c r="H1576" i="23"/>
  <c r="H1577" i="23"/>
  <c r="H1578" i="23"/>
  <c r="H1132" i="23"/>
  <c r="H1133" i="23"/>
  <c r="H1134" i="23"/>
  <c r="H1135" i="23"/>
  <c r="H1136" i="23"/>
  <c r="H1137" i="23"/>
  <c r="H1138" i="23"/>
  <c r="H1139" i="23"/>
  <c r="H1140" i="23"/>
  <c r="H1141" i="23"/>
  <c r="H1142" i="23"/>
  <c r="H1143" i="23"/>
  <c r="H1144" i="23"/>
  <c r="H1145" i="23"/>
  <c r="H1146" i="23"/>
  <c r="H1147" i="23"/>
  <c r="H1148" i="23"/>
  <c r="H1149" i="23"/>
  <c r="H1150" i="23"/>
  <c r="H1151" i="23"/>
  <c r="H1152" i="23"/>
  <c r="H1153" i="23"/>
  <c r="H1154" i="23"/>
  <c r="H1155" i="23"/>
  <c r="H1156" i="23"/>
  <c r="H1157" i="23"/>
  <c r="H1158" i="23"/>
  <c r="H1116" i="23"/>
  <c r="H1117" i="23"/>
  <c r="H1118" i="23"/>
  <c r="H1119" i="23"/>
  <c r="H1120" i="23"/>
  <c r="H1121" i="23"/>
  <c r="H1122" i="23"/>
  <c r="H1123" i="23"/>
  <c r="H1402" i="23"/>
  <c r="H1403" i="23"/>
  <c r="H1334" i="23"/>
  <c r="H1335" i="23"/>
  <c r="H1336" i="23"/>
  <c r="H1337" i="23"/>
  <c r="H1338" i="23"/>
  <c r="H1339" i="23"/>
  <c r="H1340" i="23"/>
  <c r="H1341" i="23"/>
  <c r="H1342" i="23"/>
  <c r="H1343" i="23"/>
  <c r="H1344" i="23"/>
  <c r="H1345" i="23"/>
  <c r="H1346" i="23"/>
  <c r="H1347" i="23"/>
  <c r="H1348" i="23"/>
  <c r="H1349" i="23"/>
  <c r="H1350" i="23"/>
  <c r="H1351" i="23"/>
  <c r="H1352" i="23"/>
  <c r="H1353" i="23"/>
  <c r="H1354" i="23"/>
  <c r="H1355" i="23"/>
  <c r="H1356" i="23"/>
  <c r="H1357" i="23"/>
  <c r="H1358" i="23"/>
  <c r="H1359" i="23"/>
  <c r="H1360" i="23"/>
  <c r="H1361" i="23"/>
  <c r="H1362" i="23"/>
  <c r="H1363" i="23"/>
  <c r="H1364" i="23"/>
  <c r="H1365" i="23"/>
  <c r="H1366" i="23"/>
  <c r="H1367" i="23"/>
  <c r="H1368" i="23"/>
  <c r="H1320" i="23"/>
  <c r="H1321" i="23"/>
  <c r="H1322" i="23"/>
  <c r="H1323" i="23"/>
  <c r="H1324" i="23"/>
  <c r="H1325" i="23"/>
  <c r="H1326" i="23"/>
  <c r="H1327" i="23"/>
  <c r="H1328" i="23"/>
  <c r="H1329" i="23"/>
  <c r="H1330" i="23"/>
  <c r="H1331" i="23"/>
  <c r="H1332" i="23"/>
  <c r="H1333" i="23"/>
  <c r="H590" i="23"/>
  <c r="H591" i="23"/>
  <c r="H592" i="23"/>
  <c r="H593" i="23"/>
  <c r="H594" i="23"/>
  <c r="H595" i="23"/>
  <c r="H596" i="23"/>
  <c r="H597" i="23"/>
  <c r="H598" i="23"/>
  <c r="H551" i="23"/>
  <c r="H552" i="23"/>
  <c r="H553" i="23"/>
  <c r="H554" i="23"/>
  <c r="H555" i="23"/>
  <c r="H556" i="23"/>
  <c r="H557" i="23"/>
  <c r="H558" i="23"/>
  <c r="H559" i="23"/>
  <c r="H560" i="23"/>
  <c r="H561" i="23"/>
  <c r="H562" i="23"/>
  <c r="H563" i="23"/>
  <c r="H502" i="23"/>
  <c r="H503" i="23"/>
  <c r="H504" i="23"/>
  <c r="H505" i="23"/>
  <c r="H506" i="23"/>
  <c r="H507" i="23"/>
  <c r="H508" i="23"/>
  <c r="H509" i="23"/>
  <c r="H510" i="23"/>
  <c r="H511" i="23"/>
  <c r="H512" i="23"/>
  <c r="H513" i="23"/>
  <c r="H514" i="23"/>
  <c r="H515" i="23"/>
  <c r="H516" i="23"/>
  <c r="H517" i="23"/>
  <c r="H518" i="23"/>
  <c r="H519" i="23"/>
  <c r="H520" i="23"/>
  <c r="H521" i="23"/>
  <c r="H522" i="23"/>
  <c r="H523" i="23"/>
  <c r="H524" i="23"/>
  <c r="H525" i="23"/>
  <c r="H526" i="23"/>
  <c r="H527" i="23"/>
  <c r="H528" i="23"/>
  <c r="H493" i="23"/>
  <c r="H187" i="23"/>
  <c r="H188" i="23"/>
  <c r="H189" i="23"/>
  <c r="H190" i="23"/>
  <c r="H191" i="23"/>
  <c r="H192" i="23"/>
  <c r="H193" i="23"/>
  <c r="H194" i="23"/>
  <c r="H195" i="23"/>
  <c r="H196" i="23"/>
  <c r="H197" i="23"/>
  <c r="H198" i="23"/>
  <c r="H199" i="23"/>
  <c r="H200" i="23"/>
  <c r="H201" i="23"/>
  <c r="H202" i="23"/>
  <c r="H203" i="23"/>
  <c r="H204" i="23"/>
  <c r="H205" i="23"/>
  <c r="H206" i="23"/>
  <c r="H207" i="23"/>
  <c r="H208" i="23"/>
  <c r="H209" i="23"/>
  <c r="H210" i="23"/>
  <c r="H211" i="23"/>
  <c r="H212" i="23"/>
  <c r="H213" i="23"/>
  <c r="H178" i="23"/>
  <c r="H724" i="23"/>
  <c r="H725" i="23"/>
  <c r="H726" i="23"/>
  <c r="H727" i="23"/>
  <c r="H728" i="23"/>
  <c r="H729" i="23"/>
  <c r="H730" i="23"/>
  <c r="H731" i="23"/>
  <c r="H732" i="23"/>
  <c r="H733" i="23"/>
  <c r="H734" i="23"/>
  <c r="H735" i="23"/>
  <c r="H736" i="23"/>
  <c r="H737" i="23"/>
  <c r="H738" i="23"/>
  <c r="H693" i="23"/>
  <c r="H694" i="23"/>
  <c r="H695" i="23"/>
  <c r="H696" i="23"/>
  <c r="H697" i="23"/>
  <c r="H698" i="23"/>
  <c r="H699" i="23"/>
  <c r="H700" i="23"/>
  <c r="H701" i="23"/>
  <c r="H702" i="23"/>
  <c r="H703" i="23"/>
  <c r="H1777" i="23"/>
  <c r="H1778" i="23"/>
  <c r="H1779" i="23"/>
  <c r="H1780" i="23"/>
  <c r="H1781" i="23"/>
  <c r="H1782" i="23"/>
  <c r="H1783" i="23"/>
  <c r="H1784" i="23"/>
  <c r="H1785" i="23"/>
  <c r="H1786" i="23"/>
  <c r="H1787" i="23"/>
  <c r="H1788" i="23"/>
  <c r="H1789" i="23"/>
  <c r="H1790" i="23"/>
  <c r="H1791" i="23"/>
  <c r="H1792" i="23"/>
  <c r="H1793" i="23"/>
  <c r="H1794" i="23"/>
  <c r="H1748" i="23"/>
  <c r="H1749" i="23"/>
  <c r="H1750" i="23"/>
  <c r="H1751" i="23"/>
  <c r="H1752" i="23"/>
  <c r="H1753" i="23"/>
  <c r="H959" i="23"/>
  <c r="H960" i="23"/>
  <c r="H961" i="23"/>
  <c r="H962" i="23"/>
  <c r="H963" i="23"/>
  <c r="H964" i="23"/>
  <c r="H965" i="23"/>
  <c r="H966" i="23"/>
  <c r="H967" i="23"/>
  <c r="H968" i="23"/>
  <c r="H969" i="23"/>
  <c r="H970" i="23"/>
  <c r="H971" i="23"/>
  <c r="H972" i="23"/>
  <c r="H973" i="23"/>
  <c r="H974" i="23"/>
  <c r="H975" i="23"/>
  <c r="H976" i="23"/>
  <c r="H977" i="23"/>
  <c r="H978" i="23"/>
  <c r="H979" i="23"/>
  <c r="H980" i="23"/>
  <c r="H981" i="23"/>
  <c r="H982" i="23"/>
  <c r="L5" i="30"/>
  <c r="L6" i="30"/>
  <c r="L7" i="30"/>
  <c r="L8" i="30"/>
  <c r="L9" i="30"/>
  <c r="L10" i="30"/>
  <c r="L11" i="30"/>
  <c r="L12" i="30"/>
  <c r="L13" i="30"/>
  <c r="L14" i="30"/>
  <c r="L15" i="30"/>
  <c r="L16" i="30"/>
  <c r="L17" i="30"/>
  <c r="L18" i="30"/>
  <c r="L19" i="30"/>
  <c r="L20" i="30"/>
  <c r="L21" i="30"/>
  <c r="L22" i="30"/>
  <c r="L23" i="30"/>
  <c r="L24" i="30"/>
  <c r="L25" i="30"/>
  <c r="L26" i="30"/>
  <c r="L27" i="30"/>
  <c r="L28" i="30"/>
  <c r="L29" i="30"/>
  <c r="L30" i="30"/>
  <c r="L31" i="30"/>
  <c r="L32" i="30"/>
  <c r="L33" i="30"/>
  <c r="L34" i="30"/>
  <c r="L35" i="30"/>
  <c r="L36" i="30"/>
  <c r="L37" i="30"/>
  <c r="L38" i="30"/>
  <c r="L39" i="30"/>
  <c r="L40" i="30"/>
  <c r="L41" i="30"/>
  <c r="L42" i="30"/>
  <c r="L43" i="30"/>
  <c r="L44" i="30"/>
  <c r="L45" i="30"/>
  <c r="L46" i="30"/>
  <c r="L47" i="30"/>
  <c r="L48" i="30"/>
  <c r="L49" i="30"/>
  <c r="L50" i="30"/>
  <c r="L51" i="30"/>
  <c r="L52" i="30"/>
  <c r="L53" i="30"/>
  <c r="L54" i="30"/>
  <c r="L55" i="30"/>
  <c r="L56" i="30"/>
  <c r="L57" i="30"/>
  <c r="L58" i="30"/>
  <c r="L59" i="30"/>
  <c r="L60" i="30"/>
  <c r="L61" i="30"/>
  <c r="L62" i="30"/>
  <c r="L63" i="30"/>
  <c r="L64" i="30"/>
  <c r="L65" i="30"/>
  <c r="L66" i="30"/>
  <c r="L67" i="30"/>
  <c r="L68" i="30"/>
  <c r="L69" i="30"/>
  <c r="L70" i="30"/>
  <c r="L71" i="30"/>
  <c r="L72" i="30"/>
  <c r="L73" i="30"/>
  <c r="L74" i="30"/>
  <c r="L75" i="30"/>
  <c r="L76" i="30"/>
  <c r="L77" i="30"/>
  <c r="L78" i="30"/>
  <c r="L79" i="30"/>
  <c r="L80" i="30"/>
  <c r="L81" i="30"/>
  <c r="L82" i="30"/>
  <c r="L83" i="30"/>
  <c r="L84" i="30"/>
  <c r="L85" i="30"/>
  <c r="L86" i="30"/>
  <c r="L87" i="30"/>
  <c r="L88" i="30"/>
  <c r="L89" i="30"/>
  <c r="L90" i="30"/>
  <c r="L91" i="30"/>
  <c r="L92" i="30"/>
  <c r="L93" i="30"/>
  <c r="L94" i="30"/>
  <c r="L95" i="30"/>
  <c r="L96" i="30"/>
  <c r="L97" i="30"/>
  <c r="L98" i="30"/>
  <c r="L99" i="30"/>
  <c r="L100" i="30"/>
  <c r="L101" i="30"/>
  <c r="L102" i="30"/>
  <c r="L103" i="30"/>
  <c r="L104" i="30"/>
  <c r="L105" i="30"/>
  <c r="L106" i="30"/>
  <c r="L107" i="30"/>
  <c r="L108" i="30"/>
  <c r="L109" i="30"/>
  <c r="L110" i="30"/>
  <c r="L111" i="30"/>
  <c r="L112" i="30"/>
  <c r="L113" i="30"/>
  <c r="L114" i="30"/>
  <c r="L115" i="30"/>
  <c r="L116" i="30"/>
  <c r="L117" i="30"/>
  <c r="L118" i="30"/>
  <c r="L119" i="30"/>
  <c r="L120" i="30"/>
  <c r="L121" i="30"/>
  <c r="L122" i="30"/>
  <c r="L123" i="30"/>
  <c r="L124" i="30"/>
  <c r="L125" i="30"/>
  <c r="L126" i="30"/>
  <c r="L127" i="30"/>
  <c r="L128" i="30"/>
  <c r="L129" i="30"/>
  <c r="L130" i="30"/>
  <c r="L131" i="30"/>
  <c r="L132" i="30"/>
  <c r="L133" i="30"/>
  <c r="L134" i="30"/>
  <c r="L135" i="30"/>
  <c r="L4" i="30"/>
  <c r="M92" i="23"/>
  <c r="M163" i="23"/>
  <c r="M130" i="23"/>
  <c r="M114" i="23"/>
  <c r="M38" i="23"/>
  <c r="M23" i="23"/>
  <c r="M7" i="23"/>
  <c r="M8" i="23"/>
  <c r="M9" i="23"/>
  <c r="M10" i="23"/>
  <c r="M11" i="23"/>
  <c r="M6" i="23"/>
  <c r="AK73" i="30"/>
  <c r="AK74" i="30"/>
  <c r="AK75" i="30"/>
  <c r="AK76" i="30"/>
  <c r="AH73" i="30"/>
  <c r="AH74" i="30"/>
  <c r="AH75" i="30"/>
  <c r="AH76" i="30"/>
  <c r="AC75" i="30"/>
  <c r="AD75" i="30"/>
  <c r="AE75" i="30"/>
  <c r="AC76" i="30"/>
  <c r="AD76" i="30"/>
  <c r="AE76" i="30"/>
  <c r="AE63" i="30"/>
  <c r="D37" i="12" s="1"/>
  <c r="AE64" i="30"/>
  <c r="D38" i="12" s="1"/>
  <c r="AE65" i="30"/>
  <c r="D39" i="12" s="1"/>
  <c r="AE66" i="30"/>
  <c r="D40" i="12" s="1"/>
  <c r="AE67" i="30"/>
  <c r="D41" i="12" s="1"/>
  <c r="AE68" i="30"/>
  <c r="AE69" i="30"/>
  <c r="AE70" i="30"/>
  <c r="AE71" i="30"/>
  <c r="AE72" i="30"/>
  <c r="AE73" i="30"/>
  <c r="AE74" i="30"/>
  <c r="AS74" i="30" s="1"/>
  <c r="AC63" i="30"/>
  <c r="AC64" i="30"/>
  <c r="AC65" i="30"/>
  <c r="AC66" i="30"/>
  <c r="AC67" i="30"/>
  <c r="AC68" i="30"/>
  <c r="AC69" i="30"/>
  <c r="AC70" i="30"/>
  <c r="AC71" i="30"/>
  <c r="AC72" i="30"/>
  <c r="AC73" i="30"/>
  <c r="AC74" i="30"/>
  <c r="AD63" i="30"/>
  <c r="C37" i="12" s="1"/>
  <c r="AD64" i="30"/>
  <c r="C38" i="12" s="1"/>
  <c r="AD65" i="30"/>
  <c r="C39" i="12" s="1"/>
  <c r="AD66" i="30"/>
  <c r="C40" i="12" s="1"/>
  <c r="AD67" i="30"/>
  <c r="C41" i="12" s="1"/>
  <c r="AD68" i="30"/>
  <c r="AD69" i="30"/>
  <c r="AD70" i="30"/>
  <c r="AD71" i="30"/>
  <c r="AD72" i="30"/>
  <c r="AD73" i="30"/>
  <c r="AD74" i="30"/>
  <c r="AD62" i="30"/>
  <c r="C36" i="12" s="1"/>
  <c r="AK72" i="30"/>
  <c r="AH72" i="30"/>
  <c r="AK71" i="30"/>
  <c r="AH71" i="30"/>
  <c r="AK70" i="30"/>
  <c r="AH70" i="30"/>
  <c r="AK69" i="30"/>
  <c r="AH69" i="30"/>
  <c r="AK68" i="30"/>
  <c r="AH68" i="30"/>
  <c r="AK67" i="30"/>
  <c r="AH67" i="30"/>
  <c r="AK66" i="30"/>
  <c r="AH66" i="30"/>
  <c r="AK65" i="30"/>
  <c r="AH65" i="30"/>
  <c r="K39" i="12" s="1"/>
  <c r="AK64" i="30"/>
  <c r="AH64" i="30"/>
  <c r="AK63" i="30"/>
  <c r="AH63" i="30"/>
  <c r="AK62" i="30"/>
  <c r="AH62" i="30"/>
  <c r="K36" i="12" s="1"/>
  <c r="AE62" i="30"/>
  <c r="AC62" i="30"/>
  <c r="AK61" i="30"/>
  <c r="AH61" i="30"/>
  <c r="K35" i="12" s="1"/>
  <c r="AE61" i="30"/>
  <c r="AD61" i="30"/>
  <c r="AC61" i="30"/>
  <c r="AK51" i="30"/>
  <c r="AH51" i="30"/>
  <c r="AE51" i="30"/>
  <c r="AD51" i="30"/>
  <c r="AC51" i="30"/>
  <c r="AW50" i="30"/>
  <c r="AV50" i="30"/>
  <c r="AK50" i="30"/>
  <c r="AH50" i="30"/>
  <c r="AE50" i="30"/>
  <c r="AM50" i="30" s="1"/>
  <c r="AD50" i="30"/>
  <c r="AC50" i="30"/>
  <c r="AW49" i="30"/>
  <c r="AV49" i="30"/>
  <c r="AK49" i="30"/>
  <c r="AH49" i="30"/>
  <c r="AE49" i="30"/>
  <c r="AD49" i="30"/>
  <c r="AC49" i="30"/>
  <c r="AW48" i="30"/>
  <c r="AV48" i="30"/>
  <c r="AK48" i="30"/>
  <c r="AH48" i="30"/>
  <c r="AE48" i="30"/>
  <c r="AD48" i="30"/>
  <c r="AC48" i="30"/>
  <c r="AK47" i="30"/>
  <c r="AH47" i="30"/>
  <c r="AE47" i="30"/>
  <c r="D27" i="12" s="1"/>
  <c r="AD47" i="30"/>
  <c r="AC47" i="30"/>
  <c r="AK46" i="30"/>
  <c r="AH46" i="30"/>
  <c r="AE46" i="30"/>
  <c r="AS46" i="30" s="1"/>
  <c r="AF26" i="12" s="1"/>
  <c r="AD46" i="30"/>
  <c r="AC46" i="30"/>
  <c r="AK45" i="30"/>
  <c r="AH45" i="30"/>
  <c r="AE45" i="30"/>
  <c r="AD45" i="30"/>
  <c r="AC45" i="30"/>
  <c r="AK44" i="30"/>
  <c r="AH44" i="30"/>
  <c r="AZ44" i="30" s="1"/>
  <c r="AE44" i="30"/>
  <c r="AD44" i="30"/>
  <c r="AC44" i="30"/>
  <c r="AK36" i="30"/>
  <c r="AH36" i="30"/>
  <c r="AE36" i="30"/>
  <c r="AD36" i="30"/>
  <c r="AC36" i="30"/>
  <c r="AW35" i="30"/>
  <c r="AV35" i="30"/>
  <c r="AK35" i="30"/>
  <c r="AH35" i="30"/>
  <c r="AE35" i="30"/>
  <c r="AD35" i="30"/>
  <c r="AC35" i="30"/>
  <c r="AK34" i="30"/>
  <c r="AH34" i="30"/>
  <c r="AE34" i="30"/>
  <c r="AD34" i="30"/>
  <c r="AC34" i="30"/>
  <c r="AK33" i="30"/>
  <c r="AH33" i="30"/>
  <c r="AE33" i="30"/>
  <c r="AD33" i="30"/>
  <c r="AC33" i="30"/>
  <c r="AK32" i="30"/>
  <c r="AH32" i="30"/>
  <c r="K23" i="12" s="1"/>
  <c r="AE32" i="30"/>
  <c r="AD32" i="30"/>
  <c r="AC32" i="30"/>
  <c r="AK31" i="30"/>
  <c r="AH31" i="30"/>
  <c r="K22" i="12" s="1"/>
  <c r="AE31" i="30"/>
  <c r="AD31" i="30"/>
  <c r="AC31" i="30"/>
  <c r="AK30" i="30"/>
  <c r="AH30" i="30"/>
  <c r="AE30" i="30"/>
  <c r="AM30" i="30" s="1"/>
  <c r="AD30" i="30"/>
  <c r="AC30" i="30"/>
  <c r="AK29" i="30"/>
  <c r="AH29" i="30"/>
  <c r="AZ29" i="30" s="1"/>
  <c r="AE29" i="30"/>
  <c r="AD29" i="30"/>
  <c r="AC29" i="30"/>
  <c r="J9" i="30"/>
  <c r="R4" i="32"/>
  <c r="S4" i="32"/>
  <c r="Q4" i="32"/>
  <c r="R5" i="32"/>
  <c r="S5" i="32"/>
  <c r="R6" i="32"/>
  <c r="S6" i="32"/>
  <c r="R7" i="32"/>
  <c r="S7" i="32"/>
  <c r="R8" i="32"/>
  <c r="S8" i="32"/>
  <c r="R9" i="32"/>
  <c r="S9" i="32"/>
  <c r="Q6" i="32"/>
  <c r="F17" i="29" s="1"/>
  <c r="Q7" i="32"/>
  <c r="D26" i="29" s="1"/>
  <c r="Q8" i="32"/>
  <c r="H17" i="29" s="1"/>
  <c r="Q9" i="32"/>
  <c r="J17" i="29" s="1"/>
  <c r="J18" i="29" s="1"/>
  <c r="Q5" i="32"/>
  <c r="D17" i="29" s="1"/>
  <c r="K13" i="29"/>
  <c r="I13" i="29"/>
  <c r="I16" i="29" s="1"/>
  <c r="E22" i="29"/>
  <c r="E25" i="29" s="1"/>
  <c r="G13" i="29"/>
  <c r="G16" i="29" s="1"/>
  <c r="E13" i="29"/>
  <c r="E16" i="29" s="1"/>
  <c r="J13" i="29"/>
  <c r="J16" i="29" s="1"/>
  <c r="D22" i="29"/>
  <c r="D24" i="29" s="1"/>
  <c r="H13" i="29"/>
  <c r="H16" i="29" s="1"/>
  <c r="V103" i="33" l="1"/>
  <c r="AK103" i="33" s="1"/>
  <c r="V91" i="33"/>
  <c r="AK91" i="33" s="1"/>
  <c r="V102" i="33"/>
  <c r="AK102" i="33" s="1"/>
  <c r="V90" i="33"/>
  <c r="AK90" i="33" s="1"/>
  <c r="V78" i="33"/>
  <c r="AK78" i="33" s="1"/>
  <c r="V66" i="33"/>
  <c r="AK66" i="33" s="1"/>
  <c r="V54" i="33"/>
  <c r="AK54" i="33" s="1"/>
  <c r="V42" i="33"/>
  <c r="AK42" i="33" s="1"/>
  <c r="V30" i="33"/>
  <c r="AK30" i="33" s="1"/>
  <c r="V18" i="33"/>
  <c r="AK18" i="33" s="1"/>
  <c r="V99" i="33"/>
  <c r="AK99" i="33" s="1"/>
  <c r="V87" i="33"/>
  <c r="AK87" i="33" s="1"/>
  <c r="V75" i="33"/>
  <c r="AK75" i="33" s="1"/>
  <c r="V63" i="33"/>
  <c r="AK63" i="33" s="1"/>
  <c r="V51" i="33"/>
  <c r="AK51" i="33" s="1"/>
  <c r="V39" i="33"/>
  <c r="AK39" i="33" s="1"/>
  <c r="V27" i="33"/>
  <c r="AK27" i="33" s="1"/>
  <c r="V15" i="33"/>
  <c r="AK15" i="33" s="1"/>
  <c r="V110" i="33"/>
  <c r="AK110" i="33" s="1"/>
  <c r="V98" i="33"/>
  <c r="AK98" i="33" s="1"/>
  <c r="V86" i="33"/>
  <c r="AK86" i="33" s="1"/>
  <c r="V74" i="33"/>
  <c r="AK74" i="33" s="1"/>
  <c r="V62" i="33"/>
  <c r="AK62" i="33" s="1"/>
  <c r="V50" i="33"/>
  <c r="AK50" i="33" s="1"/>
  <c r="V38" i="33"/>
  <c r="AK38" i="33" s="1"/>
  <c r="V26" i="33"/>
  <c r="AK26" i="33" s="1"/>
  <c r="V14" i="33"/>
  <c r="AK14" i="33" s="1"/>
  <c r="V108" i="33"/>
  <c r="AK108" i="33" s="1"/>
  <c r="V96" i="33"/>
  <c r="AK96" i="33" s="1"/>
  <c r="V84" i="33"/>
  <c r="AK84" i="33" s="1"/>
  <c r="V72" i="33"/>
  <c r="AK72" i="33" s="1"/>
  <c r="V60" i="33"/>
  <c r="AK60" i="33" s="1"/>
  <c r="V48" i="33"/>
  <c r="AK48" i="33" s="1"/>
  <c r="V36" i="33"/>
  <c r="AK36" i="33" s="1"/>
  <c r="V24" i="33"/>
  <c r="AK24" i="33" s="1"/>
  <c r="V12" i="33"/>
  <c r="AK12" i="33" s="1"/>
  <c r="V106" i="33"/>
  <c r="AK106" i="33" s="1"/>
  <c r="V94" i="33"/>
  <c r="AK94" i="33" s="1"/>
  <c r="V82" i="33"/>
  <c r="AK82" i="33" s="1"/>
  <c r="V70" i="33"/>
  <c r="AK70" i="33" s="1"/>
  <c r="V58" i="33"/>
  <c r="AK58" i="33" s="1"/>
  <c r="V46" i="33"/>
  <c r="AK46" i="33" s="1"/>
  <c r="V34" i="33"/>
  <c r="AK34" i="33" s="1"/>
  <c r="V22" i="33"/>
  <c r="AK22" i="33" s="1"/>
  <c r="V10" i="33"/>
  <c r="AK10" i="33" s="1"/>
  <c r="AP67" i="30"/>
  <c r="AM61" i="30"/>
  <c r="D27" i="29"/>
  <c r="H18" i="29"/>
  <c r="AS45" i="30"/>
  <c r="AF25" i="12" s="1"/>
  <c r="AL47" i="30"/>
  <c r="AS51" i="30"/>
  <c r="E15" i="29"/>
  <c r="G15" i="29"/>
  <c r="AF61" i="30"/>
  <c r="E35" i="12" s="1"/>
  <c r="AI61" i="30"/>
  <c r="L35" i="12" s="1"/>
  <c r="AL62" i="30"/>
  <c r="AM34" i="30"/>
  <c r="AO30" i="30" s="1"/>
  <c r="T21" i="12" s="1"/>
  <c r="AM36" i="30"/>
  <c r="AP73" i="30"/>
  <c r="AM47" i="30"/>
  <c r="R27" i="12" s="1"/>
  <c r="E24" i="29"/>
  <c r="I15" i="29"/>
  <c r="K14" i="29"/>
  <c r="AI30" i="30"/>
  <c r="L21" i="12" s="1"/>
  <c r="K15" i="29"/>
  <c r="AI64" i="30"/>
  <c r="L38" i="12" s="1"/>
  <c r="K16" i="29"/>
  <c r="AF30" i="30"/>
  <c r="E21" i="12" s="1"/>
  <c r="AL32" i="30"/>
  <c r="AZ30" i="30"/>
  <c r="BA30" i="30" s="1"/>
  <c r="AN21" i="12" s="1"/>
  <c r="AM48" i="30"/>
  <c r="AZ61" i="30"/>
  <c r="BA61" i="30" s="1"/>
  <c r="AM46" i="30"/>
  <c r="R26" i="12" s="1"/>
  <c r="AG62" i="30"/>
  <c r="F36" i="12" s="1"/>
  <c r="AF29" i="30"/>
  <c r="AM45" i="30"/>
  <c r="R25" i="12" s="1"/>
  <c r="AI29" i="30"/>
  <c r="BA44" i="30"/>
  <c r="AM51" i="30"/>
  <c r="AM74" i="30"/>
  <c r="AS72" i="30"/>
  <c r="AL30" i="30"/>
  <c r="AL29" i="30"/>
  <c r="AM29" i="30"/>
  <c r="AM49" i="30"/>
  <c r="E14" i="29"/>
  <c r="AP76" i="30"/>
  <c r="AP75" i="30"/>
  <c r="AQ67" i="30" s="1"/>
  <c r="Z41" i="12" s="1"/>
  <c r="AZ65" i="30"/>
  <c r="BA65" i="30" s="1"/>
  <c r="AN38" i="12" s="1"/>
  <c r="AS66" i="30"/>
  <c r="AF40" i="12" s="1"/>
  <c r="AI63" i="30"/>
  <c r="L37" i="12" s="1"/>
  <c r="AM71" i="30"/>
  <c r="AF67" i="30"/>
  <c r="E41" i="12" s="1"/>
  <c r="AL63" i="30"/>
  <c r="AM35" i="30"/>
  <c r="AZ45" i="30"/>
  <c r="AM25" i="12" s="1"/>
  <c r="AF31" i="30"/>
  <c r="E22" i="12" s="1"/>
  <c r="D22" i="12"/>
  <c r="AZ47" i="30"/>
  <c r="AM27" i="12" s="1"/>
  <c r="I14" i="29"/>
  <c r="K21" i="12"/>
  <c r="AZ66" i="30"/>
  <c r="BA66" i="30" s="1"/>
  <c r="AN39" i="12" s="1"/>
  <c r="D21" i="12"/>
  <c r="AL31" i="30"/>
  <c r="K25" i="12"/>
  <c r="BA29" i="30"/>
  <c r="AM32" i="30"/>
  <c r="AP29" i="30"/>
  <c r="AZ46" i="30"/>
  <c r="AM26" i="12" s="1"/>
  <c r="AF62" i="30"/>
  <c r="E36" i="12" s="1"/>
  <c r="AL67" i="30"/>
  <c r="AM76" i="30"/>
  <c r="AP74" i="30"/>
  <c r="D36" i="12"/>
  <c r="F18" i="29"/>
  <c r="D18" i="29"/>
  <c r="AF32" i="30"/>
  <c r="E23" i="12" s="1"/>
  <c r="AM44" i="30"/>
  <c r="AZ62" i="30"/>
  <c r="AM35" i="12" s="1"/>
  <c r="AZ68" i="30"/>
  <c r="BA68" i="30" s="1"/>
  <c r="AG65" i="30"/>
  <c r="F39" i="12" s="1"/>
  <c r="R21" i="12"/>
  <c r="AG32" i="30"/>
  <c r="F23" i="12" s="1"/>
  <c r="D23" i="12"/>
  <c r="AG30" i="30"/>
  <c r="F21" i="12" s="1"/>
  <c r="AL64" i="30"/>
  <c r="AG29" i="30"/>
  <c r="D25" i="29"/>
  <c r="H15" i="29"/>
  <c r="K27" i="12"/>
  <c r="AS76" i="30"/>
  <c r="K41" i="12"/>
  <c r="AZ32" i="30"/>
  <c r="AI32" i="30"/>
  <c r="L23" i="12" s="1"/>
  <c r="AL45" i="30"/>
  <c r="K26" i="12"/>
  <c r="AL65" i="30"/>
  <c r="AS75" i="30"/>
  <c r="K40" i="12"/>
  <c r="AZ67" i="30"/>
  <c r="AZ31" i="30"/>
  <c r="AG31" i="30"/>
  <c r="F22" i="12" s="1"/>
  <c r="J15" i="29"/>
  <c r="AI31" i="30"/>
  <c r="L22" i="12" s="1"/>
  <c r="AM33" i="30"/>
  <c r="AS48" i="30"/>
  <c r="D25" i="12"/>
  <c r="D35" i="12"/>
  <c r="AS73" i="30"/>
  <c r="K38" i="12"/>
  <c r="AM31" i="30"/>
  <c r="D26" i="12"/>
  <c r="AM73" i="30"/>
  <c r="K37" i="12"/>
  <c r="Y41" i="12"/>
  <c r="AZ64" i="30"/>
  <c r="G14" i="29"/>
  <c r="AM63" i="30"/>
  <c r="AZ63" i="30"/>
  <c r="E23" i="29"/>
  <c r="AS69" i="30"/>
  <c r="AG68" i="30"/>
  <c r="AL68" i="30"/>
  <c r="AG67" i="30"/>
  <c r="F41" i="12" s="1"/>
  <c r="AL61" i="30"/>
  <c r="AG66" i="30"/>
  <c r="F40" i="12" s="1"/>
  <c r="AF63" i="30"/>
  <c r="E37" i="12" s="1"/>
  <c r="AI65" i="30"/>
  <c r="L39" i="12" s="1"/>
  <c r="AF65" i="30"/>
  <c r="E39" i="12" s="1"/>
  <c r="AL66" i="30"/>
  <c r="AF64" i="30"/>
  <c r="E38" i="12" s="1"/>
  <c r="AF68" i="30"/>
  <c r="AF66" i="30"/>
  <c r="E40" i="12" s="1"/>
  <c r="AI62" i="30"/>
  <c r="L36" i="12" s="1"/>
  <c r="AG64" i="30"/>
  <c r="F38" i="12" s="1"/>
  <c r="AM75" i="30"/>
  <c r="AG61" i="30"/>
  <c r="F35" i="12" s="1"/>
  <c r="AI68" i="30"/>
  <c r="AG63" i="30"/>
  <c r="F37" i="12" s="1"/>
  <c r="AI67" i="30"/>
  <c r="L41" i="12" s="1"/>
  <c r="AS64" i="30"/>
  <c r="AI66" i="30"/>
  <c r="L40" i="12" s="1"/>
  <c r="AS61" i="30"/>
  <c r="AM68" i="30"/>
  <c r="AM65" i="30"/>
  <c r="AP69" i="30"/>
  <c r="AS68" i="30"/>
  <c r="AP66" i="30"/>
  <c r="AS62" i="30"/>
  <c r="AP63" i="30"/>
  <c r="AP70" i="30"/>
  <c r="AM66" i="30"/>
  <c r="AP62" i="30"/>
  <c r="AP64" i="30"/>
  <c r="AM64" i="30"/>
  <c r="AP61" i="30"/>
  <c r="R35" i="12"/>
  <c r="AS65" i="30"/>
  <c r="AS70" i="30"/>
  <c r="AS71" i="30"/>
  <c r="AM62" i="30"/>
  <c r="AP72" i="30"/>
  <c r="AS63" i="30"/>
  <c r="AP68" i="30"/>
  <c r="AP71" i="30"/>
  <c r="AM67" i="30"/>
  <c r="AP65" i="30"/>
  <c r="AS67" i="30"/>
  <c r="AM70" i="30"/>
  <c r="AM69" i="30"/>
  <c r="AM72" i="30"/>
  <c r="AI44" i="30"/>
  <c r="AP50" i="30"/>
  <c r="AS50" i="30"/>
  <c r="AT46" i="30" s="1"/>
  <c r="AG26" i="12" s="1"/>
  <c r="AP47" i="30"/>
  <c r="Y27" i="12" s="1"/>
  <c r="AP49" i="30"/>
  <c r="AP44" i="30"/>
  <c r="AG44" i="30"/>
  <c r="AL46" i="30"/>
  <c r="AP48" i="30"/>
  <c r="AP51" i="30"/>
  <c r="AN46" i="30"/>
  <c r="S26" i="12" s="1"/>
  <c r="AG47" i="30"/>
  <c r="F27" i="12" s="1"/>
  <c r="AF44" i="30"/>
  <c r="AP46" i="30"/>
  <c r="AL44" i="30"/>
  <c r="AF46" i="30"/>
  <c r="E26" i="12" s="1"/>
  <c r="AI47" i="30"/>
  <c r="L27" i="12" s="1"/>
  <c r="AF47" i="30"/>
  <c r="E27" i="12" s="1"/>
  <c r="AP45" i="30"/>
  <c r="Y25" i="12" s="1"/>
  <c r="AG46" i="30"/>
  <c r="F26" i="12" s="1"/>
  <c r="AS47" i="30"/>
  <c r="AF27" i="12" s="1"/>
  <c r="AI45" i="30"/>
  <c r="L25" i="12" s="1"/>
  <c r="AS44" i="30"/>
  <c r="AS49" i="30"/>
  <c r="AT45" i="30" s="1"/>
  <c r="AG25" i="12" s="1"/>
  <c r="AF45" i="30"/>
  <c r="E25" i="12" s="1"/>
  <c r="AI46" i="30"/>
  <c r="L26" i="12" s="1"/>
  <c r="AG45" i="30"/>
  <c r="F25" i="12" s="1"/>
  <c r="AS33" i="30"/>
  <c r="AS29" i="30"/>
  <c r="AP35" i="30"/>
  <c r="AS32" i="30"/>
  <c r="AP34" i="30"/>
  <c r="AP36" i="30"/>
  <c r="AP30" i="30"/>
  <c r="AP31" i="30"/>
  <c r="AS36" i="30"/>
  <c r="AS30" i="30"/>
  <c r="AP33" i="30"/>
  <c r="AS34" i="30"/>
  <c r="AS35" i="30"/>
  <c r="AP32" i="30"/>
  <c r="AS31" i="30"/>
  <c r="F13" i="29"/>
  <c r="D13" i="29"/>
  <c r="K7" i="31"/>
  <c r="O7" i="31" s="1"/>
  <c r="K8" i="31"/>
  <c r="O8" i="31" s="1"/>
  <c r="K9" i="31"/>
  <c r="O9" i="31" s="1"/>
  <c r="K10" i="31"/>
  <c r="O10" i="31" s="1"/>
  <c r="K11" i="31"/>
  <c r="O11" i="31" s="1"/>
  <c r="K12" i="31"/>
  <c r="O12" i="31" s="1"/>
  <c r="K13" i="31"/>
  <c r="O13" i="31" s="1"/>
  <c r="K14" i="31"/>
  <c r="O14" i="31" s="1"/>
  <c r="K15" i="31"/>
  <c r="O15" i="31" s="1"/>
  <c r="K16" i="31"/>
  <c r="O16" i="31" s="1"/>
  <c r="K17" i="31"/>
  <c r="O17" i="31" s="1"/>
  <c r="K18" i="31"/>
  <c r="O18" i="31" s="1"/>
  <c r="K19" i="31"/>
  <c r="O19" i="31" s="1"/>
  <c r="K20" i="31"/>
  <c r="O20" i="31" s="1"/>
  <c r="K21" i="31"/>
  <c r="O21" i="31" s="1"/>
  <c r="K22" i="31"/>
  <c r="O22" i="31" s="1"/>
  <c r="K23" i="31"/>
  <c r="O23" i="31" s="1"/>
  <c r="K24" i="31"/>
  <c r="O24" i="31" s="1"/>
  <c r="K25" i="31"/>
  <c r="O25" i="31" s="1"/>
  <c r="K26" i="31"/>
  <c r="O26" i="31" s="1"/>
  <c r="K27" i="31"/>
  <c r="O27" i="31" s="1"/>
  <c r="K28" i="31"/>
  <c r="O28" i="31" s="1"/>
  <c r="K29" i="31"/>
  <c r="O29" i="31" s="1"/>
  <c r="K30" i="31"/>
  <c r="O30" i="31" s="1"/>
  <c r="K31" i="31"/>
  <c r="O31" i="31" s="1"/>
  <c r="K32" i="31"/>
  <c r="O32" i="31" s="1"/>
  <c r="K33" i="31"/>
  <c r="O33" i="31" s="1"/>
  <c r="K34" i="31"/>
  <c r="O34" i="31" s="1"/>
  <c r="K35" i="31"/>
  <c r="O35" i="31" s="1"/>
  <c r="K36" i="31"/>
  <c r="O36" i="31" s="1"/>
  <c r="K37" i="31"/>
  <c r="O37" i="31" s="1"/>
  <c r="K38" i="31"/>
  <c r="O38" i="31" s="1"/>
  <c r="K39" i="31"/>
  <c r="O39" i="31" s="1"/>
  <c r="K40" i="31"/>
  <c r="O40" i="31" s="1"/>
  <c r="K41" i="31"/>
  <c r="O41" i="31" s="1"/>
  <c r="K42" i="31"/>
  <c r="O42" i="31" s="1"/>
  <c r="K43" i="31"/>
  <c r="O43" i="31" s="1"/>
  <c r="K44" i="31"/>
  <c r="O44" i="31" s="1"/>
  <c r="K45" i="31"/>
  <c r="O45" i="31" s="1"/>
  <c r="K46" i="31"/>
  <c r="O46" i="31" s="1"/>
  <c r="K47" i="31"/>
  <c r="O47" i="31" s="1"/>
  <c r="K48" i="31"/>
  <c r="O48" i="31" s="1"/>
  <c r="K49" i="31"/>
  <c r="O49" i="31" s="1"/>
  <c r="K50" i="31"/>
  <c r="O50" i="31" s="1"/>
  <c r="K51" i="31"/>
  <c r="O51" i="31" s="1"/>
  <c r="K52" i="31"/>
  <c r="O52" i="31" s="1"/>
  <c r="K53" i="31"/>
  <c r="O53" i="31" s="1"/>
  <c r="K54" i="31"/>
  <c r="O54" i="31" s="1"/>
  <c r="K55" i="31"/>
  <c r="O55" i="31" s="1"/>
  <c r="K56" i="31"/>
  <c r="O56" i="31" s="1"/>
  <c r="K57" i="31"/>
  <c r="O57" i="31" s="1"/>
  <c r="K58" i="31"/>
  <c r="O58" i="31" s="1"/>
  <c r="K59" i="31"/>
  <c r="O59" i="31" s="1"/>
  <c r="K60" i="31"/>
  <c r="O60" i="31" s="1"/>
  <c r="K61" i="31"/>
  <c r="O61" i="31" s="1"/>
  <c r="K62" i="31"/>
  <c r="O62" i="31" s="1"/>
  <c r="K63" i="31"/>
  <c r="O63" i="31" s="1"/>
  <c r="K64" i="31"/>
  <c r="O64" i="31" s="1"/>
  <c r="K65" i="31"/>
  <c r="O65" i="31" s="1"/>
  <c r="K66" i="31"/>
  <c r="O66" i="31" s="1"/>
  <c r="K67" i="31"/>
  <c r="O67" i="31" s="1"/>
  <c r="K68" i="31"/>
  <c r="O68" i="31" s="1"/>
  <c r="K69" i="31"/>
  <c r="O69" i="31" s="1"/>
  <c r="K70" i="31"/>
  <c r="O70" i="31" s="1"/>
  <c r="K71" i="31"/>
  <c r="O71" i="31" s="1"/>
  <c r="K72" i="31"/>
  <c r="O72" i="31" s="1"/>
  <c r="K73" i="31"/>
  <c r="O73" i="31" s="1"/>
  <c r="K74" i="31"/>
  <c r="O74" i="31" s="1"/>
  <c r="K75" i="31"/>
  <c r="O75" i="31" s="1"/>
  <c r="K76" i="31"/>
  <c r="O76" i="31" s="1"/>
  <c r="K77" i="31"/>
  <c r="O77" i="31" s="1"/>
  <c r="K78" i="31"/>
  <c r="O78" i="31" s="1"/>
  <c r="K79" i="31"/>
  <c r="O79" i="31" s="1"/>
  <c r="K80" i="31"/>
  <c r="O80" i="31" s="1"/>
  <c r="K81" i="31"/>
  <c r="O81" i="31" s="1"/>
  <c r="K82" i="31"/>
  <c r="O82" i="31" s="1"/>
  <c r="K83" i="31"/>
  <c r="O83" i="31" s="1"/>
  <c r="K84" i="31"/>
  <c r="O84" i="31" s="1"/>
  <c r="K85" i="31"/>
  <c r="O85" i="31" s="1"/>
  <c r="K86" i="31"/>
  <c r="O86" i="31" s="1"/>
  <c r="K87" i="31"/>
  <c r="O87" i="31" s="1"/>
  <c r="K88" i="31"/>
  <c r="O88" i="31" s="1"/>
  <c r="K89" i="31"/>
  <c r="O89" i="31" s="1"/>
  <c r="K90" i="31"/>
  <c r="O90" i="31" s="1"/>
  <c r="K91" i="31"/>
  <c r="O91" i="31" s="1"/>
  <c r="K92" i="31"/>
  <c r="O92" i="31" s="1"/>
  <c r="K93" i="31"/>
  <c r="O93" i="31" s="1"/>
  <c r="K94" i="31"/>
  <c r="O94" i="31" s="1"/>
  <c r="K95" i="31"/>
  <c r="O95" i="31" s="1"/>
  <c r="K96" i="31"/>
  <c r="O96" i="31" s="1"/>
  <c r="K97" i="31"/>
  <c r="O97" i="31" s="1"/>
  <c r="K98" i="31"/>
  <c r="O98" i="31" s="1"/>
  <c r="K99" i="31"/>
  <c r="O99" i="31" s="1"/>
  <c r="K100" i="31"/>
  <c r="O100" i="31" s="1"/>
  <c r="K101" i="31"/>
  <c r="O101" i="31" s="1"/>
  <c r="K102" i="31"/>
  <c r="O102" i="31" s="1"/>
  <c r="K103" i="31"/>
  <c r="O103" i="31" s="1"/>
  <c r="K104" i="31"/>
  <c r="O104" i="31" s="1"/>
  <c r="K105" i="31"/>
  <c r="O105" i="31" s="1"/>
  <c r="K106" i="31"/>
  <c r="O106" i="31" s="1"/>
  <c r="K107" i="31"/>
  <c r="O107" i="31" s="1"/>
  <c r="K108" i="31"/>
  <c r="O108" i="31" s="1"/>
  <c r="K109" i="31"/>
  <c r="O109" i="31" s="1"/>
  <c r="K6" i="31"/>
  <c r="O6" i="31" s="1"/>
  <c r="M6" i="31"/>
  <c r="M7" i="31"/>
  <c r="M8" i="31"/>
  <c r="M9" i="31"/>
  <c r="M10" i="31"/>
  <c r="M11" i="31"/>
  <c r="M12" i="31"/>
  <c r="M13" i="31"/>
  <c r="M14" i="31"/>
  <c r="M15" i="31"/>
  <c r="M16" i="31"/>
  <c r="M17" i="31"/>
  <c r="M18" i="31"/>
  <c r="M19" i="31"/>
  <c r="M20" i="31"/>
  <c r="M21" i="31"/>
  <c r="M22" i="31"/>
  <c r="M23" i="31"/>
  <c r="M24" i="31"/>
  <c r="M25" i="31"/>
  <c r="M26" i="31"/>
  <c r="M27" i="31"/>
  <c r="M28" i="31"/>
  <c r="M29" i="31"/>
  <c r="M30" i="31"/>
  <c r="M31" i="31"/>
  <c r="M32" i="31"/>
  <c r="M33" i="31"/>
  <c r="M34" i="31"/>
  <c r="M35" i="31"/>
  <c r="M36" i="31"/>
  <c r="M37" i="31"/>
  <c r="M38" i="31"/>
  <c r="M39" i="31"/>
  <c r="M40" i="31"/>
  <c r="M41" i="31"/>
  <c r="M42" i="31"/>
  <c r="M43" i="31"/>
  <c r="M44" i="31"/>
  <c r="M45" i="31"/>
  <c r="M46" i="31"/>
  <c r="M47" i="31"/>
  <c r="M48" i="31"/>
  <c r="M49" i="31"/>
  <c r="M50" i="31"/>
  <c r="M51" i="31"/>
  <c r="M52" i="31"/>
  <c r="M53" i="31"/>
  <c r="M54" i="31"/>
  <c r="M55" i="31"/>
  <c r="M56" i="31"/>
  <c r="M57" i="31"/>
  <c r="M58" i="31"/>
  <c r="M59" i="31"/>
  <c r="M60" i="31"/>
  <c r="M61" i="31"/>
  <c r="M62" i="31"/>
  <c r="M63" i="31"/>
  <c r="M64" i="31"/>
  <c r="M65" i="31"/>
  <c r="M66" i="31"/>
  <c r="M67" i="31"/>
  <c r="M68" i="31"/>
  <c r="M69" i="31"/>
  <c r="M70" i="31"/>
  <c r="M71" i="31"/>
  <c r="M72" i="31"/>
  <c r="M73" i="31"/>
  <c r="M74" i="31"/>
  <c r="M75" i="31"/>
  <c r="M76" i="31"/>
  <c r="M77" i="31"/>
  <c r="M78" i="31"/>
  <c r="M79" i="31"/>
  <c r="M80" i="31"/>
  <c r="M81" i="31"/>
  <c r="M82" i="31"/>
  <c r="M83" i="31"/>
  <c r="M84" i="31"/>
  <c r="M85" i="31"/>
  <c r="M86" i="31"/>
  <c r="M87" i="31"/>
  <c r="M88" i="31"/>
  <c r="M89" i="31"/>
  <c r="M90" i="31"/>
  <c r="M91" i="31"/>
  <c r="M92" i="31"/>
  <c r="M93" i="31"/>
  <c r="M94" i="31"/>
  <c r="M95" i="31"/>
  <c r="M96" i="31"/>
  <c r="M97" i="31"/>
  <c r="M98" i="31"/>
  <c r="M99" i="31"/>
  <c r="M100" i="31"/>
  <c r="M101" i="31"/>
  <c r="M102" i="31"/>
  <c r="M103" i="31"/>
  <c r="M104" i="31"/>
  <c r="M105" i="31"/>
  <c r="M106" i="31"/>
  <c r="M107" i="31"/>
  <c r="M108" i="31"/>
  <c r="M109" i="31"/>
  <c r="L7" i="31"/>
  <c r="L8" i="31"/>
  <c r="L9" i="31"/>
  <c r="L10" i="31"/>
  <c r="L11" i="31"/>
  <c r="L12" i="31"/>
  <c r="L13" i="31"/>
  <c r="L14" i="31"/>
  <c r="L15" i="31"/>
  <c r="L16" i="31"/>
  <c r="L17" i="31"/>
  <c r="L18" i="31"/>
  <c r="L19" i="31"/>
  <c r="L20" i="31"/>
  <c r="L21" i="31"/>
  <c r="L22" i="31"/>
  <c r="L23" i="31"/>
  <c r="L24" i="31"/>
  <c r="L25" i="31"/>
  <c r="L26" i="31"/>
  <c r="L27" i="31"/>
  <c r="L28" i="31"/>
  <c r="L29" i="31"/>
  <c r="L30" i="31"/>
  <c r="L31" i="31"/>
  <c r="L32" i="31"/>
  <c r="L33" i="31"/>
  <c r="L34" i="31"/>
  <c r="L35" i="31"/>
  <c r="L36" i="31"/>
  <c r="L37" i="31"/>
  <c r="L38" i="31"/>
  <c r="L39" i="31"/>
  <c r="L40" i="31"/>
  <c r="L41" i="31"/>
  <c r="L42" i="31"/>
  <c r="L43" i="31"/>
  <c r="L44" i="31"/>
  <c r="L45" i="31"/>
  <c r="L46" i="31"/>
  <c r="L47" i="31"/>
  <c r="L48" i="31"/>
  <c r="L49" i="31"/>
  <c r="L50" i="31"/>
  <c r="L51" i="31"/>
  <c r="L52" i="31"/>
  <c r="L53" i="31"/>
  <c r="L54" i="31"/>
  <c r="L55" i="31"/>
  <c r="L56" i="31"/>
  <c r="L57" i="31"/>
  <c r="L58" i="31"/>
  <c r="L59" i="31"/>
  <c r="L60" i="31"/>
  <c r="L61" i="31"/>
  <c r="L62" i="31"/>
  <c r="L63" i="31"/>
  <c r="L64" i="31"/>
  <c r="L65" i="31"/>
  <c r="L66" i="31"/>
  <c r="L67" i="31"/>
  <c r="L68" i="31"/>
  <c r="L69" i="31"/>
  <c r="L70" i="31"/>
  <c r="L71" i="31"/>
  <c r="L72" i="31"/>
  <c r="L73" i="31"/>
  <c r="L74" i="31"/>
  <c r="L75" i="31"/>
  <c r="L76" i="31"/>
  <c r="L77" i="31"/>
  <c r="L78" i="31"/>
  <c r="L79" i="31"/>
  <c r="L80" i="31"/>
  <c r="L81" i="31"/>
  <c r="L82" i="31"/>
  <c r="L83" i="31"/>
  <c r="L84" i="31"/>
  <c r="L85" i="31"/>
  <c r="L86" i="31"/>
  <c r="L87" i="31"/>
  <c r="L88" i="31"/>
  <c r="L89" i="31"/>
  <c r="L90" i="31"/>
  <c r="L91" i="31"/>
  <c r="L92" i="31"/>
  <c r="L93" i="31"/>
  <c r="L94" i="31"/>
  <c r="L95" i="31"/>
  <c r="L96" i="31"/>
  <c r="L97" i="31"/>
  <c r="L98" i="31"/>
  <c r="L99" i="31"/>
  <c r="L100" i="31"/>
  <c r="L101" i="31"/>
  <c r="L102" i="31"/>
  <c r="L103" i="31"/>
  <c r="L104" i="31"/>
  <c r="L105" i="31"/>
  <c r="L106" i="31"/>
  <c r="L107" i="31"/>
  <c r="L108" i="31"/>
  <c r="L109" i="31"/>
  <c r="L6" i="31"/>
  <c r="AH10" i="30"/>
  <c r="K9" i="12" s="1"/>
  <c r="AH11" i="30"/>
  <c r="K10" i="12" s="1"/>
  <c r="AH12" i="30"/>
  <c r="K11" i="12" s="1"/>
  <c r="AH13" i="30"/>
  <c r="K12" i="12" s="1"/>
  <c r="AH14" i="30"/>
  <c r="K13" i="12" s="1"/>
  <c r="AH15" i="30"/>
  <c r="AH16" i="30"/>
  <c r="AH17" i="30"/>
  <c r="AH18" i="30"/>
  <c r="AH19" i="30"/>
  <c r="AH20" i="30"/>
  <c r="M5" i="30"/>
  <c r="M6" i="30"/>
  <c r="M7" i="30"/>
  <c r="M8" i="30"/>
  <c r="M9" i="30"/>
  <c r="M10" i="30"/>
  <c r="M11" i="30"/>
  <c r="M12" i="30"/>
  <c r="M13" i="30"/>
  <c r="M14" i="30"/>
  <c r="M15" i="30"/>
  <c r="M16" i="30"/>
  <c r="M17" i="30"/>
  <c r="M18" i="30"/>
  <c r="M19" i="30"/>
  <c r="M20" i="30"/>
  <c r="M21" i="30"/>
  <c r="M22" i="30"/>
  <c r="M23" i="30"/>
  <c r="M24" i="30"/>
  <c r="M25" i="30"/>
  <c r="M26" i="30"/>
  <c r="M27" i="30"/>
  <c r="M28" i="30"/>
  <c r="M29" i="30"/>
  <c r="M30" i="30"/>
  <c r="M31" i="30"/>
  <c r="M32" i="30"/>
  <c r="M33" i="30"/>
  <c r="M34" i="30"/>
  <c r="M35" i="30"/>
  <c r="M36" i="30"/>
  <c r="M37" i="30"/>
  <c r="M38" i="30"/>
  <c r="M39" i="30"/>
  <c r="M40" i="30"/>
  <c r="M41" i="30"/>
  <c r="M42" i="30"/>
  <c r="M43" i="30"/>
  <c r="M44" i="30"/>
  <c r="M45" i="30"/>
  <c r="M46" i="30"/>
  <c r="M47" i="30"/>
  <c r="M48" i="30"/>
  <c r="M49" i="30"/>
  <c r="M50" i="30"/>
  <c r="M51" i="30"/>
  <c r="M52" i="30"/>
  <c r="M53" i="30"/>
  <c r="M54" i="30"/>
  <c r="M55" i="30"/>
  <c r="M56" i="30"/>
  <c r="M57" i="30"/>
  <c r="M58" i="30"/>
  <c r="M59" i="30"/>
  <c r="M60" i="30"/>
  <c r="M61" i="30"/>
  <c r="M62" i="30"/>
  <c r="M63" i="30"/>
  <c r="M64" i="30"/>
  <c r="M65" i="30"/>
  <c r="M66" i="30"/>
  <c r="M67" i="30"/>
  <c r="M68" i="30"/>
  <c r="M69" i="30"/>
  <c r="M70" i="30"/>
  <c r="M71" i="30"/>
  <c r="M72" i="30"/>
  <c r="M73" i="30"/>
  <c r="M74" i="30"/>
  <c r="M75" i="30"/>
  <c r="M76" i="30"/>
  <c r="M77" i="30"/>
  <c r="M78" i="30"/>
  <c r="M79" i="30"/>
  <c r="M80" i="30"/>
  <c r="M81" i="30"/>
  <c r="M82" i="30"/>
  <c r="M83" i="30"/>
  <c r="M84" i="30"/>
  <c r="M85" i="30"/>
  <c r="M86" i="30"/>
  <c r="M87" i="30"/>
  <c r="M88" i="30"/>
  <c r="M89" i="30"/>
  <c r="M90" i="30"/>
  <c r="M91" i="30"/>
  <c r="M92" i="30"/>
  <c r="M93" i="30"/>
  <c r="M94" i="30"/>
  <c r="M95" i="30"/>
  <c r="M96" i="30"/>
  <c r="M97" i="30"/>
  <c r="M98" i="30"/>
  <c r="M99" i="30"/>
  <c r="M100" i="30"/>
  <c r="M101" i="30"/>
  <c r="M102" i="30"/>
  <c r="M103" i="30"/>
  <c r="M104" i="30"/>
  <c r="M105" i="30"/>
  <c r="M106" i="30"/>
  <c r="M107" i="30"/>
  <c r="M108" i="30"/>
  <c r="M109" i="30"/>
  <c r="M110" i="30"/>
  <c r="M111" i="30"/>
  <c r="M112" i="30"/>
  <c r="M113" i="30"/>
  <c r="M114" i="30"/>
  <c r="M115" i="30"/>
  <c r="M116" i="30"/>
  <c r="M117" i="30"/>
  <c r="M118" i="30"/>
  <c r="M119" i="30"/>
  <c r="M120" i="30"/>
  <c r="M121" i="30"/>
  <c r="M122" i="30"/>
  <c r="M123" i="30"/>
  <c r="M124" i="30"/>
  <c r="M125" i="30"/>
  <c r="M126" i="30"/>
  <c r="M127" i="30"/>
  <c r="M128" i="30"/>
  <c r="M129" i="30"/>
  <c r="M130" i="30"/>
  <c r="M131" i="30"/>
  <c r="M132" i="30"/>
  <c r="M133" i="30"/>
  <c r="M134" i="30"/>
  <c r="M135" i="30"/>
  <c r="M4" i="30"/>
  <c r="K5" i="30"/>
  <c r="K6" i="30"/>
  <c r="K7" i="30"/>
  <c r="K8" i="30"/>
  <c r="K9" i="30"/>
  <c r="K10" i="30"/>
  <c r="K11" i="30"/>
  <c r="K12" i="30"/>
  <c r="K13" i="30"/>
  <c r="K14" i="30"/>
  <c r="K15" i="30"/>
  <c r="K16" i="30"/>
  <c r="K17" i="30"/>
  <c r="K18" i="30"/>
  <c r="K19" i="30"/>
  <c r="K20" i="30"/>
  <c r="K21" i="30"/>
  <c r="K22" i="30"/>
  <c r="K23" i="30"/>
  <c r="K24" i="30"/>
  <c r="K25" i="30"/>
  <c r="K26" i="30"/>
  <c r="K27" i="30"/>
  <c r="K28" i="30"/>
  <c r="K29" i="30"/>
  <c r="K30" i="30"/>
  <c r="K31" i="30"/>
  <c r="K32" i="30"/>
  <c r="K33" i="30"/>
  <c r="K34" i="30"/>
  <c r="K35" i="30"/>
  <c r="K36" i="30"/>
  <c r="K37" i="30"/>
  <c r="K38" i="30"/>
  <c r="K39" i="30"/>
  <c r="K40" i="30"/>
  <c r="K41" i="30"/>
  <c r="K42" i="30"/>
  <c r="K43" i="30"/>
  <c r="K44" i="30"/>
  <c r="K45" i="30"/>
  <c r="K46" i="30"/>
  <c r="K47" i="30"/>
  <c r="K48" i="30"/>
  <c r="K49" i="30"/>
  <c r="K50" i="30"/>
  <c r="K51" i="30"/>
  <c r="K52" i="30"/>
  <c r="K53" i="30"/>
  <c r="K54" i="30"/>
  <c r="K55" i="30"/>
  <c r="K56" i="30"/>
  <c r="K57" i="30"/>
  <c r="K58" i="30"/>
  <c r="K59" i="30"/>
  <c r="K60" i="30"/>
  <c r="K61" i="30"/>
  <c r="K62" i="30"/>
  <c r="K63" i="30"/>
  <c r="K64" i="30"/>
  <c r="K65" i="30"/>
  <c r="K66" i="30"/>
  <c r="K67" i="30"/>
  <c r="K68" i="30"/>
  <c r="K69" i="30"/>
  <c r="K70" i="30"/>
  <c r="K71" i="30"/>
  <c r="K72" i="30"/>
  <c r="K73" i="30"/>
  <c r="K74" i="30"/>
  <c r="K75" i="30"/>
  <c r="K76" i="30"/>
  <c r="K77" i="30"/>
  <c r="K78" i="30"/>
  <c r="K79" i="30"/>
  <c r="K80" i="30"/>
  <c r="K81" i="30"/>
  <c r="K82" i="30"/>
  <c r="K83" i="30"/>
  <c r="K84" i="30"/>
  <c r="K85" i="30"/>
  <c r="K86" i="30"/>
  <c r="K87" i="30"/>
  <c r="K88" i="30"/>
  <c r="K89" i="30"/>
  <c r="K90" i="30"/>
  <c r="K91" i="30"/>
  <c r="K92" i="30"/>
  <c r="K93" i="30"/>
  <c r="K94" i="30"/>
  <c r="K95" i="30"/>
  <c r="K96" i="30"/>
  <c r="K97" i="30"/>
  <c r="K98" i="30"/>
  <c r="K99" i="30"/>
  <c r="K100" i="30"/>
  <c r="K101" i="30"/>
  <c r="K102" i="30"/>
  <c r="K103" i="30"/>
  <c r="K104" i="30"/>
  <c r="K105" i="30"/>
  <c r="K106" i="30"/>
  <c r="K107" i="30"/>
  <c r="K108" i="30"/>
  <c r="K109" i="30"/>
  <c r="K110" i="30"/>
  <c r="K111" i="30"/>
  <c r="K112" i="30"/>
  <c r="K113" i="30"/>
  <c r="K114" i="30"/>
  <c r="K115" i="30"/>
  <c r="K116" i="30"/>
  <c r="K117" i="30"/>
  <c r="K118" i="30"/>
  <c r="K119" i="30"/>
  <c r="K120" i="30"/>
  <c r="K121" i="30"/>
  <c r="K122" i="30"/>
  <c r="K123" i="30"/>
  <c r="K124" i="30"/>
  <c r="K125" i="30"/>
  <c r="K126" i="30"/>
  <c r="K127" i="30"/>
  <c r="K128" i="30"/>
  <c r="K129" i="30"/>
  <c r="K130" i="30"/>
  <c r="K131" i="30"/>
  <c r="K132" i="30"/>
  <c r="K133" i="30"/>
  <c r="K134" i="30"/>
  <c r="K135" i="30"/>
  <c r="J5" i="30"/>
  <c r="J6" i="30"/>
  <c r="J7" i="30"/>
  <c r="J8" i="30"/>
  <c r="J10" i="30"/>
  <c r="J11" i="30"/>
  <c r="J12" i="30"/>
  <c r="J13" i="30"/>
  <c r="J14" i="30"/>
  <c r="J15" i="30"/>
  <c r="J16" i="30"/>
  <c r="J17" i="30"/>
  <c r="J18" i="30"/>
  <c r="J19" i="30"/>
  <c r="J20" i="30"/>
  <c r="J21" i="30"/>
  <c r="J22" i="30"/>
  <c r="J23" i="30"/>
  <c r="J24" i="30"/>
  <c r="J25" i="30"/>
  <c r="J26" i="30"/>
  <c r="J27" i="30"/>
  <c r="J28" i="30"/>
  <c r="J29" i="30"/>
  <c r="J30" i="30"/>
  <c r="J31" i="30"/>
  <c r="J32" i="30"/>
  <c r="J33" i="30"/>
  <c r="J34" i="30"/>
  <c r="J35" i="30"/>
  <c r="J36" i="30"/>
  <c r="J37" i="30"/>
  <c r="J38" i="30"/>
  <c r="J39" i="30"/>
  <c r="J40" i="30"/>
  <c r="J41" i="30"/>
  <c r="J42" i="30"/>
  <c r="J43" i="30"/>
  <c r="J44" i="30"/>
  <c r="J45" i="30"/>
  <c r="J46" i="30"/>
  <c r="J47" i="30"/>
  <c r="J48" i="30"/>
  <c r="J49" i="30"/>
  <c r="J50" i="30"/>
  <c r="J51" i="30"/>
  <c r="J52" i="30"/>
  <c r="J53" i="30"/>
  <c r="J54" i="30"/>
  <c r="J55" i="30"/>
  <c r="J56" i="30"/>
  <c r="J57" i="30"/>
  <c r="J58" i="30"/>
  <c r="J59" i="30"/>
  <c r="J60" i="30"/>
  <c r="J61" i="30"/>
  <c r="J62" i="30"/>
  <c r="J63" i="30"/>
  <c r="J64" i="30"/>
  <c r="J65" i="30"/>
  <c r="J66" i="30"/>
  <c r="J67" i="30"/>
  <c r="J68" i="30"/>
  <c r="J69" i="30"/>
  <c r="J70" i="30"/>
  <c r="J71" i="30"/>
  <c r="J72" i="30"/>
  <c r="J73" i="30"/>
  <c r="J74" i="30"/>
  <c r="J75" i="30"/>
  <c r="J76" i="30"/>
  <c r="J77" i="30"/>
  <c r="J78" i="30"/>
  <c r="J79" i="30"/>
  <c r="J80" i="30"/>
  <c r="J81" i="30"/>
  <c r="J82" i="30"/>
  <c r="J83" i="30"/>
  <c r="J84" i="30"/>
  <c r="J85" i="30"/>
  <c r="J86" i="30"/>
  <c r="J87" i="30"/>
  <c r="J88" i="30"/>
  <c r="J89" i="30"/>
  <c r="J90" i="30"/>
  <c r="J91" i="30"/>
  <c r="J92" i="30"/>
  <c r="J93" i="30"/>
  <c r="J94" i="30"/>
  <c r="J95" i="30"/>
  <c r="J96" i="30"/>
  <c r="J97" i="30"/>
  <c r="J98" i="30"/>
  <c r="J99" i="30"/>
  <c r="J100" i="30"/>
  <c r="J101" i="30"/>
  <c r="J102" i="30"/>
  <c r="J103" i="30"/>
  <c r="J104" i="30"/>
  <c r="J105" i="30"/>
  <c r="J106" i="30"/>
  <c r="J107" i="30"/>
  <c r="J108" i="30"/>
  <c r="J109" i="30"/>
  <c r="J110" i="30"/>
  <c r="J111" i="30"/>
  <c r="J112" i="30"/>
  <c r="J113" i="30"/>
  <c r="J114" i="30"/>
  <c r="J115" i="30"/>
  <c r="J116" i="30"/>
  <c r="J117" i="30"/>
  <c r="J118" i="30"/>
  <c r="J119" i="30"/>
  <c r="J120" i="30"/>
  <c r="J121" i="30"/>
  <c r="J122" i="30"/>
  <c r="J123" i="30"/>
  <c r="J124" i="30"/>
  <c r="J125" i="30"/>
  <c r="J126" i="30"/>
  <c r="J127" i="30"/>
  <c r="J128" i="30"/>
  <c r="J129" i="30"/>
  <c r="J130" i="30"/>
  <c r="J131" i="30"/>
  <c r="J132" i="30"/>
  <c r="J133" i="30"/>
  <c r="J134" i="30"/>
  <c r="J135" i="30"/>
  <c r="J4" i="30"/>
  <c r="AK20" i="30"/>
  <c r="AE20" i="30"/>
  <c r="AM20" i="30" s="1"/>
  <c r="AD20" i="30"/>
  <c r="AC20" i="30"/>
  <c r="AK19" i="30"/>
  <c r="AE19" i="30"/>
  <c r="AD19" i="30"/>
  <c r="AC19" i="30"/>
  <c r="AK18" i="30"/>
  <c r="AE18" i="30"/>
  <c r="AD18" i="30"/>
  <c r="AC18" i="30"/>
  <c r="AK17" i="30"/>
  <c r="AE17" i="30"/>
  <c r="AD17" i="30"/>
  <c r="AC17" i="30"/>
  <c r="AK16" i="30"/>
  <c r="AE16" i="30"/>
  <c r="AD16" i="30"/>
  <c r="AC16" i="30"/>
  <c r="AW15" i="30"/>
  <c r="AV15" i="30"/>
  <c r="AK15" i="30"/>
  <c r="AE15" i="30"/>
  <c r="AD15" i="30"/>
  <c r="AC15" i="30"/>
  <c r="AK14" i="30"/>
  <c r="AE14" i="30"/>
  <c r="D13" i="12" s="1"/>
  <c r="AD14" i="30"/>
  <c r="AC14" i="30"/>
  <c r="AK13" i="30"/>
  <c r="AE13" i="30"/>
  <c r="D12" i="12" s="1"/>
  <c r="AD13" i="30"/>
  <c r="AC13" i="30"/>
  <c r="AK12" i="30"/>
  <c r="AE12" i="30"/>
  <c r="D11" i="12" s="1"/>
  <c r="AD12" i="30"/>
  <c r="AC12" i="30"/>
  <c r="AK11" i="30"/>
  <c r="AE11" i="30"/>
  <c r="D10" i="12" s="1"/>
  <c r="AD11" i="30"/>
  <c r="AC11" i="30"/>
  <c r="AK10" i="30"/>
  <c r="AE10" i="30"/>
  <c r="D9" i="12" s="1"/>
  <c r="AD10" i="30"/>
  <c r="AC10" i="30"/>
  <c r="AK9" i="30"/>
  <c r="AH9" i="30"/>
  <c r="AE9" i="30"/>
  <c r="D8" i="12" s="1"/>
  <c r="AD9" i="30"/>
  <c r="AC9" i="30"/>
  <c r="K4" i="30"/>
  <c r="C33" i="24"/>
  <c r="D33" i="24" s="1"/>
  <c r="C32" i="24"/>
  <c r="D32" i="24" s="1"/>
  <c r="C31" i="24"/>
  <c r="D31" i="24" s="1"/>
  <c r="D30" i="24"/>
  <c r="C30" i="24"/>
  <c r="D26" i="24"/>
  <c r="D25" i="24"/>
  <c r="C26" i="24"/>
  <c r="C25" i="24"/>
  <c r="E19" i="24"/>
  <c r="C28" i="24" s="1"/>
  <c r="E18" i="24"/>
  <c r="D19" i="24"/>
  <c r="D18" i="24"/>
  <c r="C19" i="24"/>
  <c r="C18" i="24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9" i="6"/>
  <c r="M158" i="23"/>
  <c r="M159" i="23"/>
  <c r="M160" i="23"/>
  <c r="M161" i="23"/>
  <c r="M162" i="23"/>
  <c r="M157" i="23"/>
  <c r="Q20" i="23" s="1"/>
  <c r="Q31" i="23" s="1"/>
  <c r="M140" i="23"/>
  <c r="M141" i="23"/>
  <c r="M142" i="23"/>
  <c r="M143" i="23"/>
  <c r="M144" i="23"/>
  <c r="M139" i="23"/>
  <c r="M125" i="23"/>
  <c r="M126" i="23"/>
  <c r="M127" i="23"/>
  <c r="M128" i="23"/>
  <c r="M129" i="23"/>
  <c r="M124" i="23"/>
  <c r="M70" i="23"/>
  <c r="M71" i="23"/>
  <c r="M72" i="23"/>
  <c r="M73" i="23"/>
  <c r="M74" i="23"/>
  <c r="M69" i="23"/>
  <c r="M54" i="23"/>
  <c r="M55" i="23"/>
  <c r="M56" i="23"/>
  <c r="M57" i="23"/>
  <c r="M58" i="23"/>
  <c r="M53" i="23"/>
  <c r="M39" i="23"/>
  <c r="M40" i="23"/>
  <c r="M41" i="23"/>
  <c r="M42" i="23"/>
  <c r="M43" i="23"/>
  <c r="B23" i="22"/>
  <c r="B24" i="22"/>
  <c r="P21" i="23"/>
  <c r="P32" i="23" s="1"/>
  <c r="P22" i="23"/>
  <c r="P33" i="23" s="1"/>
  <c r="P23" i="23"/>
  <c r="P34" i="23" s="1"/>
  <c r="P24" i="23"/>
  <c r="P35" i="23" s="1"/>
  <c r="P20" i="23"/>
  <c r="P31" i="23" s="1"/>
  <c r="M109" i="23"/>
  <c r="M110" i="23"/>
  <c r="M111" i="23"/>
  <c r="M112" i="23"/>
  <c r="M113" i="23"/>
  <c r="M108" i="23"/>
  <c r="M87" i="23"/>
  <c r="M88" i="23"/>
  <c r="M89" i="23"/>
  <c r="M90" i="23"/>
  <c r="M91" i="23"/>
  <c r="M86" i="23"/>
  <c r="U20" i="23" s="1"/>
  <c r="U31" i="23" s="1"/>
  <c r="M24" i="23"/>
  <c r="M25" i="23"/>
  <c r="M26" i="23"/>
  <c r="M27" i="23"/>
  <c r="M28" i="23"/>
  <c r="BC27" i="20"/>
  <c r="BB27" i="20"/>
  <c r="BA27" i="20"/>
  <c r="AZ27" i="20"/>
  <c r="AY27" i="20"/>
  <c r="AX27" i="20"/>
  <c r="AW27" i="20"/>
  <c r="BC26" i="20"/>
  <c r="BB26" i="20"/>
  <c r="BA26" i="20"/>
  <c r="AZ26" i="20"/>
  <c r="AY26" i="20"/>
  <c r="AX26" i="20"/>
  <c r="AW26" i="20"/>
  <c r="BC25" i="20"/>
  <c r="BB25" i="20"/>
  <c r="BA25" i="20"/>
  <c r="AZ25" i="20"/>
  <c r="AY25" i="20"/>
  <c r="AX25" i="20"/>
  <c r="AW25" i="20"/>
  <c r="BC24" i="20"/>
  <c r="BB24" i="20"/>
  <c r="BA24" i="20"/>
  <c r="AZ24" i="20"/>
  <c r="AY24" i="20"/>
  <c r="AX24" i="20"/>
  <c r="AW24" i="20"/>
  <c r="BC23" i="20"/>
  <c r="BB23" i="20"/>
  <c r="BA23" i="20"/>
  <c r="AZ23" i="20"/>
  <c r="AY23" i="20"/>
  <c r="AX23" i="20"/>
  <c r="AW23" i="20"/>
  <c r="BC22" i="20"/>
  <c r="BB22" i="20"/>
  <c r="BA22" i="20"/>
  <c r="AZ22" i="20"/>
  <c r="AY22" i="20"/>
  <c r="AX22" i="20"/>
  <c r="AW22" i="20"/>
  <c r="BC21" i="20"/>
  <c r="BB21" i="20"/>
  <c r="BA21" i="20"/>
  <c r="AZ21" i="20"/>
  <c r="AY21" i="20"/>
  <c r="AX21" i="20"/>
  <c r="AW21" i="20"/>
  <c r="BC20" i="20"/>
  <c r="BB20" i="20"/>
  <c r="BA20" i="20"/>
  <c r="AZ20" i="20"/>
  <c r="AY20" i="20"/>
  <c r="AX20" i="20"/>
  <c r="AY7" i="20"/>
  <c r="AZ7" i="20"/>
  <c r="BA7" i="20"/>
  <c r="BB7" i="20"/>
  <c r="BC7" i="20"/>
  <c r="AY8" i="20"/>
  <c r="AZ8" i="20"/>
  <c r="BA8" i="20"/>
  <c r="BB8" i="20"/>
  <c r="BC8" i="20"/>
  <c r="AY9" i="20"/>
  <c r="AZ9" i="20"/>
  <c r="BA9" i="20"/>
  <c r="BB9" i="20"/>
  <c r="BC9" i="20"/>
  <c r="AY10" i="20"/>
  <c r="AZ10" i="20"/>
  <c r="BA10" i="20"/>
  <c r="BB10" i="20"/>
  <c r="BC10" i="20"/>
  <c r="AY11" i="20"/>
  <c r="AZ11" i="20"/>
  <c r="BA11" i="20"/>
  <c r="BB11" i="20"/>
  <c r="BC11" i="20"/>
  <c r="AY12" i="20"/>
  <c r="AZ12" i="20"/>
  <c r="BA12" i="20"/>
  <c r="BB12" i="20"/>
  <c r="BC12" i="20"/>
  <c r="AY13" i="20"/>
  <c r="AZ13" i="20"/>
  <c r="BA13" i="20"/>
  <c r="BB13" i="20"/>
  <c r="BC13" i="20"/>
  <c r="AX8" i="20"/>
  <c r="AX9" i="20"/>
  <c r="AX10" i="20"/>
  <c r="AX11" i="20"/>
  <c r="AX12" i="20"/>
  <c r="AX13" i="20"/>
  <c r="AX7" i="20"/>
  <c r="AW8" i="20"/>
  <c r="AW9" i="20"/>
  <c r="AW10" i="20"/>
  <c r="AW11" i="20"/>
  <c r="AW12" i="20"/>
  <c r="AW13" i="20"/>
  <c r="AW7" i="20"/>
  <c r="AY6" i="20"/>
  <c r="AZ6" i="20"/>
  <c r="BA6" i="20"/>
  <c r="BB6" i="20"/>
  <c r="BC6" i="20"/>
  <c r="AX6" i="20"/>
  <c r="E5" i="22"/>
  <c r="A5" i="22" s="1"/>
  <c r="F5" i="22"/>
  <c r="B5" i="22" s="1"/>
  <c r="F6" i="22"/>
  <c r="B6" i="22" s="1"/>
  <c r="F7" i="22"/>
  <c r="B7" i="22" s="1"/>
  <c r="F8" i="22"/>
  <c r="B8" i="22" s="1"/>
  <c r="F9" i="22"/>
  <c r="B9" i="22" s="1"/>
  <c r="E10" i="22"/>
  <c r="A10" i="22" s="1"/>
  <c r="B10" i="22"/>
  <c r="B11" i="22"/>
  <c r="B12" i="22"/>
  <c r="B13" i="22"/>
  <c r="B14" i="22"/>
  <c r="E15" i="22"/>
  <c r="A15" i="22" s="1"/>
  <c r="B15" i="22"/>
  <c r="B16" i="22"/>
  <c r="B17" i="22"/>
  <c r="B18" i="22"/>
  <c r="B19" i="22"/>
  <c r="E20" i="22"/>
  <c r="A20" i="22" s="1"/>
  <c r="B20" i="22"/>
  <c r="B21" i="22"/>
  <c r="B22" i="22"/>
  <c r="Y5" i="20"/>
  <c r="Z5" i="20" s="1"/>
  <c r="C6" i="22" s="1"/>
  <c r="Y6" i="20"/>
  <c r="Z6" i="20" s="1"/>
  <c r="C7" i="22" s="1"/>
  <c r="Y7" i="20"/>
  <c r="Z7" i="20" s="1"/>
  <c r="C8" i="22" s="1"/>
  <c r="Y8" i="20"/>
  <c r="Z8" i="20" s="1"/>
  <c r="C9" i="22" s="1"/>
  <c r="Y9" i="20"/>
  <c r="Z9" i="20" s="1"/>
  <c r="Y10" i="20"/>
  <c r="Z10" i="20" s="1"/>
  <c r="Y11" i="20"/>
  <c r="Z11" i="20" s="1"/>
  <c r="C10" i="22" s="1"/>
  <c r="Y12" i="20"/>
  <c r="Z12" i="20" s="1"/>
  <c r="C11" i="22" s="1"/>
  <c r="Y13" i="20"/>
  <c r="Z13" i="20" s="1"/>
  <c r="C12" i="22" s="1"/>
  <c r="Y14" i="20"/>
  <c r="Z14" i="20" s="1"/>
  <c r="C13" i="22" s="1"/>
  <c r="Y15" i="20"/>
  <c r="Z15" i="20" s="1"/>
  <c r="C14" i="22" s="1"/>
  <c r="Y16" i="20"/>
  <c r="Z16" i="20" s="1"/>
  <c r="Y17" i="20"/>
  <c r="Z17" i="20" s="1"/>
  <c r="Y18" i="20"/>
  <c r="Z18" i="20" s="1"/>
  <c r="C15" i="22" s="1"/>
  <c r="Y19" i="20"/>
  <c r="Z19" i="20" s="1"/>
  <c r="C16" i="22" s="1"/>
  <c r="Y20" i="20"/>
  <c r="Z20" i="20" s="1"/>
  <c r="C17" i="22" s="1"/>
  <c r="Y21" i="20"/>
  <c r="Z21" i="20" s="1"/>
  <c r="C18" i="22" s="1"/>
  <c r="Y22" i="20"/>
  <c r="Z22" i="20" s="1"/>
  <c r="C19" i="22" s="1"/>
  <c r="Y23" i="20"/>
  <c r="Z23" i="20" s="1"/>
  <c r="Y24" i="20"/>
  <c r="Z24" i="20" s="1"/>
  <c r="Y25" i="20"/>
  <c r="Z25" i="20" s="1"/>
  <c r="C20" i="22" s="1"/>
  <c r="Y26" i="20"/>
  <c r="Z26" i="20" s="1"/>
  <c r="C21" i="22" s="1"/>
  <c r="Y27" i="20"/>
  <c r="Z27" i="20" s="1"/>
  <c r="C22" i="22" s="1"/>
  <c r="Y28" i="20"/>
  <c r="Z28" i="20" s="1"/>
  <c r="C23" i="22" s="1"/>
  <c r="Y29" i="20"/>
  <c r="Z29" i="20" s="1"/>
  <c r="C24" i="22" s="1"/>
  <c r="Y30" i="20"/>
  <c r="Z30" i="20" s="1"/>
  <c r="Y31" i="20"/>
  <c r="Z31" i="20" s="1"/>
  <c r="Y32" i="20"/>
  <c r="Z32" i="20" s="1"/>
  <c r="Y33" i="20"/>
  <c r="Z33" i="20" s="1"/>
  <c r="Y34" i="20"/>
  <c r="Z34" i="20" s="1"/>
  <c r="Y35" i="20"/>
  <c r="Z35" i="20" s="1"/>
  <c r="Y36" i="20"/>
  <c r="Z36" i="20" s="1"/>
  <c r="Y37" i="20"/>
  <c r="Z37" i="20" s="1"/>
  <c r="Y38" i="20"/>
  <c r="Z38" i="20" s="1"/>
  <c r="Y39" i="20"/>
  <c r="Z39" i="20" s="1"/>
  <c r="Y40" i="20"/>
  <c r="Z40" i="20" s="1"/>
  <c r="Y41" i="20"/>
  <c r="Z41" i="20" s="1"/>
  <c r="Y42" i="20"/>
  <c r="Z42" i="20" s="1"/>
  <c r="Y43" i="20"/>
  <c r="Z43" i="20" s="1"/>
  <c r="Y44" i="20"/>
  <c r="Z44" i="20" s="1"/>
  <c r="Y4" i="20"/>
  <c r="Z4" i="20" s="1"/>
  <c r="C5" i="22" s="1"/>
  <c r="AG5" i="20"/>
  <c r="AH5" i="20" s="1"/>
  <c r="G6" i="22" s="1"/>
  <c r="AG6" i="20"/>
  <c r="AH6" i="20" s="1"/>
  <c r="G7" i="22" s="1"/>
  <c r="AG7" i="20"/>
  <c r="AH7" i="20" s="1"/>
  <c r="G8" i="22" s="1"/>
  <c r="AG8" i="20"/>
  <c r="AH8" i="20" s="1"/>
  <c r="G9" i="22" s="1"/>
  <c r="AG9" i="20"/>
  <c r="AH9" i="20" s="1"/>
  <c r="AG10" i="20"/>
  <c r="AH10" i="20" s="1"/>
  <c r="G10" i="22" s="1"/>
  <c r="AG11" i="20"/>
  <c r="AH11" i="20" s="1"/>
  <c r="G11" i="22" s="1"/>
  <c r="AG12" i="20"/>
  <c r="AH12" i="20" s="1"/>
  <c r="G12" i="22" s="1"/>
  <c r="AG13" i="20"/>
  <c r="AH13" i="20" s="1"/>
  <c r="G13" i="22" s="1"/>
  <c r="AG14" i="20"/>
  <c r="AH14" i="20" s="1"/>
  <c r="G14" i="22" s="1"/>
  <c r="AG15" i="20"/>
  <c r="AH15" i="20" s="1"/>
  <c r="AG16" i="20"/>
  <c r="AH16" i="20" s="1"/>
  <c r="G15" i="22" s="1"/>
  <c r="AG17" i="20"/>
  <c r="AH17" i="20" s="1"/>
  <c r="G16" i="22" s="1"/>
  <c r="AG18" i="20"/>
  <c r="AH18" i="20" s="1"/>
  <c r="G17" i="22" s="1"/>
  <c r="AG19" i="20"/>
  <c r="AH19" i="20" s="1"/>
  <c r="G18" i="22" s="1"/>
  <c r="AG20" i="20"/>
  <c r="AH20" i="20" s="1"/>
  <c r="G19" i="22" s="1"/>
  <c r="AG21" i="20"/>
  <c r="AH21" i="20" s="1"/>
  <c r="AG22" i="20"/>
  <c r="AH22" i="20" s="1"/>
  <c r="G20" i="22" s="1"/>
  <c r="AG23" i="20"/>
  <c r="AH23" i="20" s="1"/>
  <c r="G21" i="22" s="1"/>
  <c r="AG24" i="20"/>
  <c r="AH24" i="20" s="1"/>
  <c r="G22" i="22" s="1"/>
  <c r="AG25" i="20"/>
  <c r="AH25" i="20" s="1"/>
  <c r="G23" i="22" s="1"/>
  <c r="AG26" i="20"/>
  <c r="AH26" i="20" s="1"/>
  <c r="G24" i="22" s="1"/>
  <c r="AG27" i="20"/>
  <c r="AH27" i="20" s="1"/>
  <c r="AG28" i="20"/>
  <c r="AH28" i="20" s="1"/>
  <c r="AG29" i="20"/>
  <c r="AH29" i="20" s="1"/>
  <c r="AG30" i="20"/>
  <c r="AH30" i="20" s="1"/>
  <c r="AG31" i="20"/>
  <c r="AH31" i="20" s="1"/>
  <c r="AG32" i="20"/>
  <c r="AH32" i="20" s="1"/>
  <c r="AG33" i="20"/>
  <c r="AH33" i="20" s="1"/>
  <c r="AG34" i="20"/>
  <c r="AH34" i="20" s="1"/>
  <c r="AG35" i="20"/>
  <c r="AH35" i="20" s="1"/>
  <c r="AG36" i="20"/>
  <c r="AH36" i="20" s="1"/>
  <c r="AG37" i="20"/>
  <c r="AH37" i="20" s="1"/>
  <c r="AG38" i="20"/>
  <c r="AH38" i="20" s="1"/>
  <c r="AG39" i="20"/>
  <c r="AH39" i="20" s="1"/>
  <c r="AG40" i="20"/>
  <c r="AH40" i="20" s="1"/>
  <c r="AG41" i="20"/>
  <c r="AH41" i="20" s="1"/>
  <c r="AG42" i="20"/>
  <c r="AH42" i="20" s="1"/>
  <c r="AG43" i="20"/>
  <c r="AH43" i="20" s="1"/>
  <c r="AG44" i="20"/>
  <c r="AH44" i="20" s="1"/>
  <c r="AG45" i="20"/>
  <c r="AH45" i="20" s="1"/>
  <c r="AG4" i="20"/>
  <c r="AH4" i="20" s="1"/>
  <c r="G5" i="22" s="1"/>
  <c r="W16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9" i="6"/>
  <c r="W10" i="6"/>
  <c r="X10" i="6"/>
  <c r="Y10" i="6"/>
  <c r="Z10" i="6"/>
  <c r="W11" i="6"/>
  <c r="X11" i="6"/>
  <c r="Y11" i="6"/>
  <c r="Z11" i="6"/>
  <c r="W12" i="6"/>
  <c r="X12" i="6"/>
  <c r="Y12" i="6"/>
  <c r="Z12" i="6"/>
  <c r="W13" i="6"/>
  <c r="X13" i="6"/>
  <c r="Y13" i="6"/>
  <c r="Z13" i="6"/>
  <c r="W14" i="6"/>
  <c r="X14" i="6"/>
  <c r="Y14" i="6"/>
  <c r="Z14" i="6"/>
  <c r="W15" i="6"/>
  <c r="X15" i="6"/>
  <c r="Y15" i="6"/>
  <c r="Z15" i="6"/>
  <c r="X16" i="6"/>
  <c r="Y16" i="6"/>
  <c r="Z16" i="6"/>
  <c r="W17" i="6"/>
  <c r="X17" i="6"/>
  <c r="Y17" i="6"/>
  <c r="Z17" i="6"/>
  <c r="W18" i="6"/>
  <c r="X18" i="6"/>
  <c r="Y18" i="6"/>
  <c r="Z18" i="6"/>
  <c r="W19" i="6"/>
  <c r="X19" i="6"/>
  <c r="Y19" i="6"/>
  <c r="Z19" i="6"/>
  <c r="W20" i="6"/>
  <c r="X20" i="6"/>
  <c r="Y20" i="6"/>
  <c r="Z20" i="6"/>
  <c r="W21" i="6"/>
  <c r="X21" i="6"/>
  <c r="Y21" i="6"/>
  <c r="Z21" i="6"/>
  <c r="W22" i="6"/>
  <c r="X22" i="6"/>
  <c r="Y22" i="6"/>
  <c r="Z22" i="6"/>
  <c r="W23" i="6"/>
  <c r="X23" i="6"/>
  <c r="Y23" i="6"/>
  <c r="Z23" i="6"/>
  <c r="W24" i="6"/>
  <c r="X24" i="6"/>
  <c r="Y24" i="6"/>
  <c r="Z24" i="6"/>
  <c r="W25" i="6"/>
  <c r="X25" i="6"/>
  <c r="Y25" i="6"/>
  <c r="Z25" i="6"/>
  <c r="W26" i="6"/>
  <c r="X26" i="6"/>
  <c r="Y26" i="6"/>
  <c r="Z26" i="6"/>
  <c r="W27" i="6"/>
  <c r="X27" i="6"/>
  <c r="Y27" i="6"/>
  <c r="Z27" i="6"/>
  <c r="W28" i="6"/>
  <c r="X28" i="6"/>
  <c r="Y28" i="6"/>
  <c r="Z28" i="6"/>
  <c r="W29" i="6"/>
  <c r="X29" i="6"/>
  <c r="Y29" i="6"/>
  <c r="Z29" i="6"/>
  <c r="W30" i="6"/>
  <c r="X30" i="6"/>
  <c r="Y30" i="6"/>
  <c r="Z30" i="6"/>
  <c r="W31" i="6"/>
  <c r="X31" i="6"/>
  <c r="Y31" i="6"/>
  <c r="Z31" i="6"/>
  <c r="W32" i="6"/>
  <c r="X32" i="6"/>
  <c r="Y32" i="6"/>
  <c r="Z32" i="6"/>
  <c r="W33" i="6"/>
  <c r="X33" i="6"/>
  <c r="Y33" i="6"/>
  <c r="Z33" i="6"/>
  <c r="W34" i="6"/>
  <c r="X34" i="6"/>
  <c r="Y34" i="6"/>
  <c r="Z34" i="6"/>
  <c r="W35" i="6"/>
  <c r="X35" i="6"/>
  <c r="Y35" i="6"/>
  <c r="Z35" i="6"/>
  <c r="W36" i="6"/>
  <c r="X36" i="6"/>
  <c r="Y36" i="6"/>
  <c r="Z36" i="6"/>
  <c r="W37" i="6"/>
  <c r="X37" i="6"/>
  <c r="Y37" i="6"/>
  <c r="Z37" i="6"/>
  <c r="W38" i="6"/>
  <c r="X38" i="6"/>
  <c r="Y38" i="6"/>
  <c r="Z38" i="6"/>
  <c r="W39" i="6"/>
  <c r="X39" i="6"/>
  <c r="Y39" i="6"/>
  <c r="Z39" i="6"/>
  <c r="W40" i="6"/>
  <c r="X40" i="6"/>
  <c r="Y40" i="6"/>
  <c r="Z40" i="6"/>
  <c r="W41" i="6"/>
  <c r="X41" i="6"/>
  <c r="Y41" i="6"/>
  <c r="Z41" i="6"/>
  <c r="W42" i="6"/>
  <c r="X42" i="6"/>
  <c r="Y42" i="6"/>
  <c r="Z42" i="6"/>
  <c r="W43" i="6"/>
  <c r="X43" i="6"/>
  <c r="Y43" i="6"/>
  <c r="Z43" i="6"/>
  <c r="W44" i="6"/>
  <c r="X44" i="6"/>
  <c r="Y44" i="6"/>
  <c r="Z44" i="6"/>
  <c r="W45" i="6"/>
  <c r="X45" i="6"/>
  <c r="Y45" i="6"/>
  <c r="Z45" i="6"/>
  <c r="W46" i="6"/>
  <c r="X46" i="6"/>
  <c r="Y46" i="6"/>
  <c r="Z46" i="6"/>
  <c r="W47" i="6"/>
  <c r="X47" i="6"/>
  <c r="Y47" i="6"/>
  <c r="Z47" i="6"/>
  <c r="W48" i="6"/>
  <c r="X48" i="6"/>
  <c r="Y48" i="6"/>
  <c r="Z48" i="6"/>
  <c r="W49" i="6"/>
  <c r="X49" i="6"/>
  <c r="Y49" i="6"/>
  <c r="Z49" i="6"/>
  <c r="W50" i="6"/>
  <c r="X50" i="6"/>
  <c r="Y50" i="6"/>
  <c r="Z50" i="6"/>
  <c r="W51" i="6"/>
  <c r="X51" i="6"/>
  <c r="Y51" i="6"/>
  <c r="Z51" i="6"/>
  <c r="W52" i="6"/>
  <c r="X52" i="6"/>
  <c r="Y52" i="6"/>
  <c r="Z52" i="6"/>
  <c r="W53" i="6"/>
  <c r="X53" i="6"/>
  <c r="Y53" i="6"/>
  <c r="Z53" i="6"/>
  <c r="W54" i="6"/>
  <c r="X54" i="6"/>
  <c r="Y54" i="6"/>
  <c r="Z54" i="6"/>
  <c r="W55" i="6"/>
  <c r="X55" i="6"/>
  <c r="Y55" i="6"/>
  <c r="Z55" i="6"/>
  <c r="W56" i="6"/>
  <c r="X56" i="6"/>
  <c r="Y56" i="6"/>
  <c r="Z56" i="6"/>
  <c r="W57" i="6"/>
  <c r="X57" i="6"/>
  <c r="Y57" i="6"/>
  <c r="Z57" i="6"/>
  <c r="W58" i="6"/>
  <c r="X58" i="6"/>
  <c r="Y58" i="6"/>
  <c r="Z58" i="6"/>
  <c r="W59" i="6"/>
  <c r="X59" i="6"/>
  <c r="Y59" i="6"/>
  <c r="Z59" i="6"/>
  <c r="W60" i="6"/>
  <c r="X60" i="6"/>
  <c r="Y60" i="6"/>
  <c r="Z60" i="6"/>
  <c r="W61" i="6"/>
  <c r="X61" i="6"/>
  <c r="Y61" i="6"/>
  <c r="Z61" i="6"/>
  <c r="W62" i="6"/>
  <c r="X62" i="6"/>
  <c r="Y62" i="6"/>
  <c r="Z62" i="6"/>
  <c r="W63" i="6"/>
  <c r="X63" i="6"/>
  <c r="Y63" i="6"/>
  <c r="Z63" i="6"/>
  <c r="W64" i="6"/>
  <c r="X64" i="6"/>
  <c r="Y64" i="6"/>
  <c r="Z64" i="6"/>
  <c r="W65" i="6"/>
  <c r="X65" i="6"/>
  <c r="Y65" i="6"/>
  <c r="Z65" i="6"/>
  <c r="W66" i="6"/>
  <c r="X66" i="6"/>
  <c r="Y66" i="6"/>
  <c r="Z66" i="6"/>
  <c r="W67" i="6"/>
  <c r="X67" i="6"/>
  <c r="Y67" i="6"/>
  <c r="Z67" i="6"/>
  <c r="W68" i="6"/>
  <c r="X68" i="6"/>
  <c r="Y68" i="6"/>
  <c r="Z68" i="6"/>
  <c r="W69" i="6"/>
  <c r="X69" i="6"/>
  <c r="Y69" i="6"/>
  <c r="Z69" i="6"/>
  <c r="W70" i="6"/>
  <c r="X70" i="6"/>
  <c r="Y70" i="6"/>
  <c r="Z70" i="6"/>
  <c r="W71" i="6"/>
  <c r="X71" i="6"/>
  <c r="Y71" i="6"/>
  <c r="Z71" i="6"/>
  <c r="W72" i="6"/>
  <c r="X72" i="6"/>
  <c r="Y72" i="6"/>
  <c r="Z72" i="6"/>
  <c r="W73" i="6"/>
  <c r="X73" i="6"/>
  <c r="Y73" i="6"/>
  <c r="Z73" i="6"/>
  <c r="W74" i="6"/>
  <c r="X74" i="6"/>
  <c r="Y74" i="6"/>
  <c r="Z74" i="6"/>
  <c r="W75" i="6"/>
  <c r="X75" i="6"/>
  <c r="Y75" i="6"/>
  <c r="Z75" i="6"/>
  <c r="W76" i="6"/>
  <c r="X76" i="6"/>
  <c r="Y76" i="6"/>
  <c r="Z76" i="6"/>
  <c r="W77" i="6"/>
  <c r="X77" i="6"/>
  <c r="Y77" i="6"/>
  <c r="Z77" i="6"/>
  <c r="W78" i="6"/>
  <c r="X78" i="6"/>
  <c r="Y78" i="6"/>
  <c r="Z78" i="6"/>
  <c r="W79" i="6"/>
  <c r="X79" i="6"/>
  <c r="Y79" i="6"/>
  <c r="Z79" i="6"/>
  <c r="W80" i="6"/>
  <c r="X80" i="6"/>
  <c r="Y80" i="6"/>
  <c r="Z80" i="6"/>
  <c r="W81" i="6"/>
  <c r="X81" i="6"/>
  <c r="Y81" i="6"/>
  <c r="Z81" i="6"/>
  <c r="W82" i="6"/>
  <c r="X82" i="6"/>
  <c r="Y82" i="6"/>
  <c r="Z82" i="6"/>
  <c r="W83" i="6"/>
  <c r="X83" i="6"/>
  <c r="Y83" i="6"/>
  <c r="Z83" i="6"/>
  <c r="W84" i="6"/>
  <c r="X84" i="6"/>
  <c r="Y84" i="6"/>
  <c r="Z84" i="6"/>
  <c r="W85" i="6"/>
  <c r="X85" i="6"/>
  <c r="Y85" i="6"/>
  <c r="Z85" i="6"/>
  <c r="W86" i="6"/>
  <c r="X86" i="6"/>
  <c r="Y86" i="6"/>
  <c r="Z86" i="6"/>
  <c r="W87" i="6"/>
  <c r="X87" i="6"/>
  <c r="Y87" i="6"/>
  <c r="Z87" i="6"/>
  <c r="W88" i="6"/>
  <c r="X88" i="6"/>
  <c r="Y88" i="6"/>
  <c r="Z88" i="6"/>
  <c r="W89" i="6"/>
  <c r="X89" i="6"/>
  <c r="Y89" i="6"/>
  <c r="Z89" i="6"/>
  <c r="W90" i="6"/>
  <c r="X90" i="6"/>
  <c r="Y90" i="6"/>
  <c r="Z90" i="6"/>
  <c r="W91" i="6"/>
  <c r="X91" i="6"/>
  <c r="Y91" i="6"/>
  <c r="Z91" i="6"/>
  <c r="W92" i="6"/>
  <c r="X92" i="6"/>
  <c r="Y92" i="6"/>
  <c r="Z92" i="6"/>
  <c r="W93" i="6"/>
  <c r="X93" i="6"/>
  <c r="Y93" i="6"/>
  <c r="Z93" i="6"/>
  <c r="W94" i="6"/>
  <c r="X94" i="6"/>
  <c r="Y94" i="6"/>
  <c r="Z94" i="6"/>
  <c r="W95" i="6"/>
  <c r="X95" i="6"/>
  <c r="Y95" i="6"/>
  <c r="Z95" i="6"/>
  <c r="W96" i="6"/>
  <c r="X96" i="6"/>
  <c r="Y96" i="6"/>
  <c r="Z96" i="6"/>
  <c r="W97" i="6"/>
  <c r="X97" i="6"/>
  <c r="Y97" i="6"/>
  <c r="Z97" i="6"/>
  <c r="W98" i="6"/>
  <c r="X98" i="6"/>
  <c r="Y98" i="6"/>
  <c r="Z98" i="6"/>
  <c r="W99" i="6"/>
  <c r="X99" i="6"/>
  <c r="Y99" i="6"/>
  <c r="Z99" i="6"/>
  <c r="W100" i="6"/>
  <c r="X100" i="6"/>
  <c r="Y100" i="6"/>
  <c r="Z100" i="6"/>
  <c r="W101" i="6"/>
  <c r="X101" i="6"/>
  <c r="Y101" i="6"/>
  <c r="Z101" i="6"/>
  <c r="W102" i="6"/>
  <c r="X102" i="6"/>
  <c r="Y102" i="6"/>
  <c r="Z102" i="6"/>
  <c r="W103" i="6"/>
  <c r="X103" i="6"/>
  <c r="Y103" i="6"/>
  <c r="Z103" i="6"/>
  <c r="W104" i="6"/>
  <c r="X104" i="6"/>
  <c r="Y104" i="6"/>
  <c r="Z104" i="6"/>
  <c r="W105" i="6"/>
  <c r="X105" i="6"/>
  <c r="Y105" i="6"/>
  <c r="Z105" i="6"/>
  <c r="W106" i="6"/>
  <c r="X106" i="6"/>
  <c r="Y106" i="6"/>
  <c r="Z106" i="6"/>
  <c r="W107" i="6"/>
  <c r="X107" i="6"/>
  <c r="Y107" i="6"/>
  <c r="Z107" i="6"/>
  <c r="W108" i="6"/>
  <c r="X108" i="6"/>
  <c r="Y108" i="6"/>
  <c r="Z108" i="6"/>
  <c r="W109" i="6"/>
  <c r="X109" i="6"/>
  <c r="Y109" i="6"/>
  <c r="Z109" i="6"/>
  <c r="W110" i="6"/>
  <c r="X110" i="6"/>
  <c r="Y110" i="6"/>
  <c r="Z110" i="6"/>
  <c r="W111" i="6"/>
  <c r="X111" i="6"/>
  <c r="Y111" i="6"/>
  <c r="Z111" i="6"/>
  <c r="W112" i="6"/>
  <c r="X112" i="6"/>
  <c r="Y112" i="6"/>
  <c r="Z112" i="6"/>
  <c r="W9" i="6"/>
  <c r="X9" i="6"/>
  <c r="Y9" i="6"/>
  <c r="Z9" i="6"/>
  <c r="AJ44" i="30" l="1"/>
  <c r="AJ30" i="30"/>
  <c r="M21" i="12" s="1"/>
  <c r="AJ32" i="30"/>
  <c r="M23" i="12" s="1"/>
  <c r="AN30" i="30"/>
  <c r="S21" i="12" s="1"/>
  <c r="AJ47" i="30"/>
  <c r="M27" i="12" s="1"/>
  <c r="AQ29" i="30"/>
  <c r="AO46" i="30"/>
  <c r="T26" i="12" s="1"/>
  <c r="BA46" i="30"/>
  <c r="AN26" i="12" s="1"/>
  <c r="AM21" i="12"/>
  <c r="AI12" i="30"/>
  <c r="L11" i="12" s="1"/>
  <c r="AN63" i="30"/>
  <c r="S37" i="12" s="1"/>
  <c r="AM38" i="12"/>
  <c r="BA47" i="30"/>
  <c r="AN27" i="12" s="1"/>
  <c r="AO68" i="30"/>
  <c r="AJ45" i="30"/>
  <c r="M25" i="12" s="1"/>
  <c r="AJ46" i="30"/>
  <c r="M26" i="12" s="1"/>
  <c r="P101" i="31"/>
  <c r="P89" i="31"/>
  <c r="P77" i="31"/>
  <c r="P65" i="31"/>
  <c r="P53" i="31"/>
  <c r="P41" i="31"/>
  <c r="P29" i="31"/>
  <c r="P17" i="31"/>
  <c r="AL14" i="30"/>
  <c r="AI14" i="30"/>
  <c r="L13" i="12" s="1"/>
  <c r="AO32" i="30"/>
  <c r="T23" i="12" s="1"/>
  <c r="BA45" i="30"/>
  <c r="AN25" i="12" s="1"/>
  <c r="K8" i="12"/>
  <c r="AN44" i="30"/>
  <c r="AL9" i="30"/>
  <c r="AU66" i="30"/>
  <c r="AH40" i="12" s="1"/>
  <c r="AJ63" i="30"/>
  <c r="M37" i="12" s="1"/>
  <c r="BA62" i="30"/>
  <c r="AN35" i="12" s="1"/>
  <c r="AT66" i="30"/>
  <c r="AG40" i="12" s="1"/>
  <c r="P6" i="31"/>
  <c r="P100" i="31"/>
  <c r="P88" i="31"/>
  <c r="P76" i="31"/>
  <c r="P64" i="31"/>
  <c r="P52" i="31"/>
  <c r="P40" i="31"/>
  <c r="P28" i="31"/>
  <c r="P16" i="31"/>
  <c r="AL10" i="30"/>
  <c r="AL13" i="30"/>
  <c r="AL12" i="30"/>
  <c r="P99" i="31"/>
  <c r="P87" i="31"/>
  <c r="P75" i="31"/>
  <c r="P63" i="31"/>
  <c r="P51" i="31"/>
  <c r="AM39" i="12"/>
  <c r="Q21" i="23"/>
  <c r="Q32" i="23" s="1"/>
  <c r="AF13" i="30"/>
  <c r="E12" i="12" s="1"/>
  <c r="AL11" i="30"/>
  <c r="R23" i="12"/>
  <c r="AN32" i="30"/>
  <c r="S23" i="12" s="1"/>
  <c r="P105" i="31"/>
  <c r="P93" i="31"/>
  <c r="P81" i="31"/>
  <c r="P69" i="31"/>
  <c r="P57" i="31"/>
  <c r="P45" i="31"/>
  <c r="P33" i="31"/>
  <c r="P21" i="31"/>
  <c r="P9" i="31"/>
  <c r="F16" i="29"/>
  <c r="F15" i="29"/>
  <c r="AU32" i="30"/>
  <c r="AH23" i="12" s="1"/>
  <c r="AT32" i="30"/>
  <c r="AG23" i="12" s="1"/>
  <c r="AF23" i="12"/>
  <c r="AT68" i="30"/>
  <c r="AU68" i="30"/>
  <c r="P104" i="31"/>
  <c r="P92" i="31"/>
  <c r="P80" i="31"/>
  <c r="P68" i="31"/>
  <c r="P56" i="31"/>
  <c r="P44" i="31"/>
  <c r="P32" i="31"/>
  <c r="P20" i="31"/>
  <c r="P8" i="31"/>
  <c r="AU31" i="30"/>
  <c r="AH22" i="12" s="1"/>
  <c r="AT31" i="30"/>
  <c r="AG22" i="12" s="1"/>
  <c r="AF22" i="12"/>
  <c r="AU65" i="30"/>
  <c r="AH39" i="12" s="1"/>
  <c r="AF39" i="12"/>
  <c r="AT65" i="30"/>
  <c r="AG39" i="12" s="1"/>
  <c r="BA31" i="30"/>
  <c r="AN22" i="12" s="1"/>
  <c r="AM22" i="12"/>
  <c r="P103" i="31"/>
  <c r="P91" i="31"/>
  <c r="P79" i="31"/>
  <c r="P67" i="31"/>
  <c r="P55" i="31"/>
  <c r="P43" i="31"/>
  <c r="P31" i="31"/>
  <c r="P19" i="31"/>
  <c r="P7" i="31"/>
  <c r="AQ32" i="30"/>
  <c r="Z23" i="12" s="1"/>
  <c r="Y23" i="12"/>
  <c r="AR32" i="30"/>
  <c r="AA23" i="12" s="1"/>
  <c r="AU29" i="30"/>
  <c r="AT29" i="30"/>
  <c r="R39" i="12"/>
  <c r="AO65" i="30"/>
  <c r="T39" i="12" s="1"/>
  <c r="BA67" i="30"/>
  <c r="AN40" i="12" s="1"/>
  <c r="AM40" i="12"/>
  <c r="P102" i="31"/>
  <c r="P90" i="31"/>
  <c r="P78" i="31"/>
  <c r="P66" i="31"/>
  <c r="P54" i="31"/>
  <c r="P42" i="31"/>
  <c r="P30" i="31"/>
  <c r="P18" i="31"/>
  <c r="AT67" i="30"/>
  <c r="AG41" i="12" s="1"/>
  <c r="AU67" i="30"/>
  <c r="AH41" i="12" s="1"/>
  <c r="AF41" i="12"/>
  <c r="AR61" i="30"/>
  <c r="AA35" i="12" s="1"/>
  <c r="Y35" i="12"/>
  <c r="AQ61" i="30"/>
  <c r="Z35" i="12" s="1"/>
  <c r="R22" i="12"/>
  <c r="AO31" i="30"/>
  <c r="T22" i="12" s="1"/>
  <c r="AN31" i="30"/>
  <c r="S22" i="12" s="1"/>
  <c r="AR29" i="30"/>
  <c r="AF9" i="30"/>
  <c r="E8" i="12" s="1"/>
  <c r="Y39" i="12"/>
  <c r="AQ65" i="30"/>
  <c r="Z39" i="12" s="1"/>
  <c r="AR65" i="30"/>
  <c r="AA39" i="12" s="1"/>
  <c r="R38" i="12"/>
  <c r="AO64" i="30"/>
  <c r="T38" i="12" s="1"/>
  <c r="AT61" i="30"/>
  <c r="AG35" i="12" s="1"/>
  <c r="AF35" i="12"/>
  <c r="AU61" i="30"/>
  <c r="AH35" i="12" s="1"/>
  <c r="R41" i="12"/>
  <c r="AO67" i="30"/>
  <c r="T41" i="12" s="1"/>
  <c r="Y38" i="12"/>
  <c r="AQ64" i="30"/>
  <c r="Z38" i="12" s="1"/>
  <c r="AR64" i="30"/>
  <c r="AA38" i="12" s="1"/>
  <c r="AR67" i="30"/>
  <c r="AA41" i="12" s="1"/>
  <c r="AI13" i="30"/>
  <c r="L12" i="12" s="1"/>
  <c r="P39" i="31"/>
  <c r="P27" i="31"/>
  <c r="P15" i="31"/>
  <c r="AU30" i="30"/>
  <c r="AH21" i="12" s="1"/>
  <c r="AT30" i="30"/>
  <c r="AG21" i="12" s="1"/>
  <c r="AF21" i="12"/>
  <c r="AU46" i="30"/>
  <c r="AH26" i="12" s="1"/>
  <c r="Y26" i="12"/>
  <c r="AQ44" i="30"/>
  <c r="AQ62" i="30"/>
  <c r="Z36" i="12" s="1"/>
  <c r="AR62" i="30"/>
  <c r="AA36" i="12" s="1"/>
  <c r="Y36" i="12"/>
  <c r="AU64" i="30"/>
  <c r="AH38" i="12" s="1"/>
  <c r="AF38" i="12"/>
  <c r="AT64" i="30"/>
  <c r="AG38" i="12" s="1"/>
  <c r="P98" i="31"/>
  <c r="P86" i="31"/>
  <c r="P74" i="31"/>
  <c r="P62" i="31"/>
  <c r="P50" i="31"/>
  <c r="P38" i="31"/>
  <c r="P26" i="31"/>
  <c r="P14" i="31"/>
  <c r="AR68" i="30"/>
  <c r="AQ68" i="30"/>
  <c r="R40" i="12"/>
  <c r="AO66" i="30"/>
  <c r="T40" i="12" s="1"/>
  <c r="BA63" i="30"/>
  <c r="AN36" i="12" s="1"/>
  <c r="AM36" i="12"/>
  <c r="D28" i="24"/>
  <c r="AI11" i="30"/>
  <c r="L10" i="12" s="1"/>
  <c r="P109" i="31"/>
  <c r="P97" i="31"/>
  <c r="P85" i="31"/>
  <c r="P73" i="31"/>
  <c r="P61" i="31"/>
  <c r="P49" i="31"/>
  <c r="P37" i="31"/>
  <c r="P25" i="31"/>
  <c r="P13" i="31"/>
  <c r="AQ31" i="30"/>
  <c r="Z22" i="12" s="1"/>
  <c r="Y22" i="12"/>
  <c r="AR31" i="30"/>
  <c r="AA22" i="12" s="1"/>
  <c r="AU63" i="30"/>
  <c r="AH37" i="12" s="1"/>
  <c r="AF37" i="12"/>
  <c r="AT63" i="30"/>
  <c r="AG37" i="12" s="1"/>
  <c r="R37" i="12"/>
  <c r="AO63" i="30"/>
  <c r="T37" i="12" s="1"/>
  <c r="AJ31" i="30"/>
  <c r="M22" i="12" s="1"/>
  <c r="P108" i="31"/>
  <c r="P96" i="31"/>
  <c r="P84" i="31"/>
  <c r="P72" i="31"/>
  <c r="P60" i="31"/>
  <c r="P48" i="31"/>
  <c r="P36" i="31"/>
  <c r="P24" i="31"/>
  <c r="P12" i="31"/>
  <c r="AQ30" i="30"/>
  <c r="Z21" i="12" s="1"/>
  <c r="AR30" i="30"/>
  <c r="AA21" i="12" s="1"/>
  <c r="Y21" i="12"/>
  <c r="AQ63" i="30"/>
  <c r="Z37" i="12" s="1"/>
  <c r="AR63" i="30"/>
  <c r="AA37" i="12" s="1"/>
  <c r="Y37" i="12"/>
  <c r="AJ29" i="30"/>
  <c r="AO29" i="30"/>
  <c r="AV29" i="30" s="1"/>
  <c r="AN29" i="30"/>
  <c r="AI10" i="30"/>
  <c r="L9" i="12" s="1"/>
  <c r="P107" i="31"/>
  <c r="P95" i="31"/>
  <c r="P83" i="31"/>
  <c r="P71" i="31"/>
  <c r="P59" i="31"/>
  <c r="P47" i="31"/>
  <c r="P35" i="31"/>
  <c r="P23" i="31"/>
  <c r="P11" i="31"/>
  <c r="R36" i="12"/>
  <c r="AO62" i="30"/>
  <c r="T36" i="12" s="1"/>
  <c r="AF36" i="12"/>
  <c r="AT62" i="30"/>
  <c r="AG36" i="12" s="1"/>
  <c r="AU62" i="30"/>
  <c r="AH36" i="12" s="1"/>
  <c r="BA64" i="30"/>
  <c r="AN37" i="12" s="1"/>
  <c r="AM37" i="12"/>
  <c r="BA32" i="30"/>
  <c r="AN23" i="12" s="1"/>
  <c r="AM23" i="12"/>
  <c r="P106" i="31"/>
  <c r="P94" i="31"/>
  <c r="P82" i="31"/>
  <c r="P70" i="31"/>
  <c r="P58" i="31"/>
  <c r="P46" i="31"/>
  <c r="P34" i="31"/>
  <c r="P22" i="31"/>
  <c r="P10" i="31"/>
  <c r="D16" i="29"/>
  <c r="D15" i="29"/>
  <c r="Y40" i="12"/>
  <c r="AQ66" i="30"/>
  <c r="Z40" i="12" s="1"/>
  <c r="AR66" i="30"/>
  <c r="AA40" i="12" s="1"/>
  <c r="AJ67" i="30"/>
  <c r="M41" i="12" s="1"/>
  <c r="AJ64" i="30"/>
  <c r="M38" i="12" s="1"/>
  <c r="AN65" i="30"/>
  <c r="S39" i="12" s="1"/>
  <c r="AJ65" i="30"/>
  <c r="AN68" i="30"/>
  <c r="AN66" i="30"/>
  <c r="S40" i="12" s="1"/>
  <c r="AO61" i="30"/>
  <c r="T35" i="12" s="1"/>
  <c r="AN61" i="30"/>
  <c r="S35" i="12" s="1"/>
  <c r="AJ68" i="30"/>
  <c r="AJ66" i="30"/>
  <c r="M40" i="12" s="1"/>
  <c r="AN67" i="30"/>
  <c r="S41" i="12" s="1"/>
  <c r="AN62" i="30"/>
  <c r="S36" i="12" s="1"/>
  <c r="AJ61" i="30"/>
  <c r="M35" i="12" s="1"/>
  <c r="AN64" i="30"/>
  <c r="S38" i="12" s="1"/>
  <c r="AJ62" i="30"/>
  <c r="AN47" i="30"/>
  <c r="S27" i="12" s="1"/>
  <c r="AQ47" i="30"/>
  <c r="Z27" i="12" s="1"/>
  <c r="AO47" i="30"/>
  <c r="AR46" i="30"/>
  <c r="AQ46" i="30"/>
  <c r="Z26" i="12" s="1"/>
  <c r="AT44" i="30"/>
  <c r="AU44" i="30"/>
  <c r="AR44" i="30"/>
  <c r="AU47" i="30"/>
  <c r="AT47" i="30"/>
  <c r="AG27" i="12" s="1"/>
  <c r="AO45" i="30"/>
  <c r="AN45" i="30"/>
  <c r="S25" i="12" s="1"/>
  <c r="AQ45" i="30"/>
  <c r="Z25" i="12" s="1"/>
  <c r="AR45" i="30"/>
  <c r="AA25" i="12" s="1"/>
  <c r="AR47" i="30"/>
  <c r="AA27" i="12" s="1"/>
  <c r="AU45" i="30"/>
  <c r="AH25" i="12" s="1"/>
  <c r="AO44" i="30"/>
  <c r="AV44" i="30" s="1"/>
  <c r="AF14" i="30"/>
  <c r="E13" i="12" s="1"/>
  <c r="AF12" i="30"/>
  <c r="E11" i="12" s="1"/>
  <c r="AF11" i="30"/>
  <c r="E10" i="12" s="1"/>
  <c r="AF10" i="30"/>
  <c r="E9" i="12" s="1"/>
  <c r="AG9" i="30"/>
  <c r="F8" i="12" s="1"/>
  <c r="AG14" i="30"/>
  <c r="F13" i="12" s="1"/>
  <c r="AG13" i="30"/>
  <c r="F12" i="12" s="1"/>
  <c r="AG12" i="30"/>
  <c r="F11" i="12" s="1"/>
  <c r="AG11" i="30"/>
  <c r="F10" i="12" s="1"/>
  <c r="AG10" i="30"/>
  <c r="F9" i="12" s="1"/>
  <c r="AI9" i="30"/>
  <c r="L8" i="12" s="1"/>
  <c r="AV33" i="30"/>
  <c r="D27" i="24"/>
  <c r="AM18" i="30"/>
  <c r="AS18" i="30"/>
  <c r="AM10" i="30"/>
  <c r="AS12" i="30"/>
  <c r="AP18" i="30"/>
  <c r="AP16" i="30"/>
  <c r="AM12" i="30"/>
  <c r="AP10" i="30"/>
  <c r="AM15" i="30"/>
  <c r="AS15" i="30"/>
  <c r="AM9" i="30"/>
  <c r="AM14" i="30"/>
  <c r="AJ14" i="30" s="1"/>
  <c r="M13" i="12" s="1"/>
  <c r="AP9" i="30"/>
  <c r="AM11" i="30"/>
  <c r="AP14" i="30"/>
  <c r="AP11" i="30"/>
  <c r="AS16" i="30"/>
  <c r="AS20" i="30"/>
  <c r="AS11" i="30"/>
  <c r="AS14" i="30"/>
  <c r="AM13" i="30"/>
  <c r="AP13" i="30"/>
  <c r="AS17" i="30"/>
  <c r="AS19" i="30"/>
  <c r="AS9" i="30"/>
  <c r="AP15" i="30"/>
  <c r="AP20" i="30"/>
  <c r="AM17" i="30"/>
  <c r="AS10" i="30"/>
  <c r="AP17" i="30"/>
  <c r="AS13" i="30"/>
  <c r="AP19" i="30"/>
  <c r="AP12" i="30"/>
  <c r="AM19" i="30"/>
  <c r="AM16" i="30"/>
  <c r="C27" i="24"/>
  <c r="C29" i="24" s="1"/>
  <c r="D29" i="24" s="1"/>
  <c r="S23" i="23"/>
  <c r="S34" i="23" s="1"/>
  <c r="AB102" i="6"/>
  <c r="AB90" i="6"/>
  <c r="AB78" i="6"/>
  <c r="AB66" i="6"/>
  <c r="AB54" i="6"/>
  <c r="AB42" i="6"/>
  <c r="AB30" i="6"/>
  <c r="AB18" i="6"/>
  <c r="AB14" i="6"/>
  <c r="S20" i="23"/>
  <c r="S31" i="23" s="1"/>
  <c r="AB44" i="6"/>
  <c r="S22" i="23"/>
  <c r="S33" i="23" s="1"/>
  <c r="S21" i="23"/>
  <c r="S32" i="23" s="1"/>
  <c r="AB17" i="6"/>
  <c r="AB9" i="6"/>
  <c r="AB101" i="6"/>
  <c r="AB89" i="6"/>
  <c r="AB77" i="6"/>
  <c r="AB65" i="6"/>
  <c r="AB53" i="6"/>
  <c r="AB41" i="6"/>
  <c r="AB29" i="6"/>
  <c r="AB104" i="6"/>
  <c r="AB92" i="6"/>
  <c r="AB80" i="6"/>
  <c r="AB68" i="6"/>
  <c r="AB56" i="6"/>
  <c r="AB32" i="6"/>
  <c r="AB109" i="6"/>
  <c r="AB61" i="6"/>
  <c r="AB108" i="6"/>
  <c r="AB96" i="6"/>
  <c r="AB84" i="6"/>
  <c r="AB72" i="6"/>
  <c r="AB60" i="6"/>
  <c r="AB48" i="6"/>
  <c r="AB36" i="6"/>
  <c r="AB24" i="6"/>
  <c r="AB12" i="6"/>
  <c r="H14" i="29"/>
  <c r="AB52" i="6"/>
  <c r="AB85" i="6"/>
  <c r="AB37" i="6"/>
  <c r="AB13" i="6"/>
  <c r="AB107" i="6"/>
  <c r="AB95" i="6"/>
  <c r="AB83" i="6"/>
  <c r="AB71" i="6"/>
  <c r="AB59" i="6"/>
  <c r="AB47" i="6"/>
  <c r="AB35" i="6"/>
  <c r="AB23" i="6"/>
  <c r="AB11" i="6"/>
  <c r="AB97" i="6"/>
  <c r="AB73" i="6"/>
  <c r="AB49" i="6"/>
  <c r="AB25" i="6"/>
  <c r="F14" i="29"/>
  <c r="AB106" i="6"/>
  <c r="AB94" i="6"/>
  <c r="AB82" i="6"/>
  <c r="AB70" i="6"/>
  <c r="AB58" i="6"/>
  <c r="AB46" i="6"/>
  <c r="AB34" i="6"/>
  <c r="AB22" i="6"/>
  <c r="AB10" i="6"/>
  <c r="AB76" i="6"/>
  <c r="AB40" i="6"/>
  <c r="AB93" i="6"/>
  <c r="AB69" i="6"/>
  <c r="AB45" i="6"/>
  <c r="AB21" i="6"/>
  <c r="AB20" i="6"/>
  <c r="S24" i="23"/>
  <c r="S35" i="23" s="1"/>
  <c r="AB88" i="6"/>
  <c r="AB16" i="6"/>
  <c r="AB105" i="6"/>
  <c r="AB81" i="6"/>
  <c r="AB57" i="6"/>
  <c r="AB33" i="6"/>
  <c r="AB103" i="6"/>
  <c r="AB91" i="6"/>
  <c r="AB79" i="6"/>
  <c r="AB67" i="6"/>
  <c r="AB55" i="6"/>
  <c r="AB43" i="6"/>
  <c r="AB31" i="6"/>
  <c r="AB19" i="6"/>
  <c r="AB112" i="6"/>
  <c r="AB64" i="6"/>
  <c r="AB111" i="6"/>
  <c r="AB99" i="6"/>
  <c r="AB75" i="6"/>
  <c r="AB51" i="6"/>
  <c r="AB39" i="6"/>
  <c r="AB15" i="6"/>
  <c r="J14" i="29"/>
  <c r="AB100" i="6"/>
  <c r="AB28" i="6"/>
  <c r="AB87" i="6"/>
  <c r="AB63" i="6"/>
  <c r="AB27" i="6"/>
  <c r="AB110" i="6"/>
  <c r="AB98" i="6"/>
  <c r="AB86" i="6"/>
  <c r="AB74" i="6"/>
  <c r="AB62" i="6"/>
  <c r="AB50" i="6"/>
  <c r="AB38" i="6"/>
  <c r="AB26" i="6"/>
  <c r="U23" i="23"/>
  <c r="U34" i="23" s="1"/>
  <c r="D14" i="29"/>
  <c r="R22" i="23"/>
  <c r="R33" i="23" s="1"/>
  <c r="Q24" i="23"/>
  <c r="Q35" i="23" s="1"/>
  <c r="R20" i="23"/>
  <c r="R31" i="23" s="1"/>
  <c r="T23" i="23"/>
  <c r="T34" i="23" s="1"/>
  <c r="R24" i="23"/>
  <c r="R35" i="23" s="1"/>
  <c r="T20" i="23"/>
  <c r="T31" i="23" s="1"/>
  <c r="R23" i="23"/>
  <c r="R34" i="23" s="1"/>
  <c r="R21" i="23"/>
  <c r="R32" i="23" s="1"/>
  <c r="T24" i="23"/>
  <c r="T35" i="23" s="1"/>
  <c r="U24" i="23"/>
  <c r="U35" i="23" s="1"/>
  <c r="T22" i="23"/>
  <c r="T33" i="23" s="1"/>
  <c r="T21" i="23"/>
  <c r="T32" i="23" s="1"/>
  <c r="Q23" i="23"/>
  <c r="Q34" i="23" s="1"/>
  <c r="Q22" i="23"/>
  <c r="Q33" i="23" s="1"/>
  <c r="U21" i="23"/>
  <c r="U32" i="23" s="1"/>
  <c r="U22" i="23"/>
  <c r="U33" i="23" s="1"/>
  <c r="D23" i="29"/>
  <c r="W22" i="23"/>
  <c r="W33" i="23" s="1"/>
  <c r="W23" i="23"/>
  <c r="W34" i="23" s="1"/>
  <c r="W21" i="23"/>
  <c r="W32" i="23" s="1"/>
  <c r="W24" i="23"/>
  <c r="W35" i="23" s="1"/>
  <c r="V22" i="23"/>
  <c r="V33" i="23" s="1"/>
  <c r="W20" i="23"/>
  <c r="W31" i="23" s="1"/>
  <c r="V24" i="23"/>
  <c r="V35" i="23" s="1"/>
  <c r="V20" i="23"/>
  <c r="V31" i="23" s="1"/>
  <c r="V23" i="23"/>
  <c r="V34" i="23" s="1"/>
  <c r="V21" i="23"/>
  <c r="V32" i="23" s="1"/>
  <c r="V39" i="10"/>
  <c r="W39" i="10"/>
  <c r="X39" i="10"/>
  <c r="Y39" i="10"/>
  <c r="Z39" i="10"/>
  <c r="Z25" i="10"/>
  <c r="Y25" i="10"/>
  <c r="X25" i="10"/>
  <c r="W25" i="10"/>
  <c r="V25" i="10"/>
  <c r="Z24" i="10"/>
  <c r="Y24" i="10"/>
  <c r="X24" i="10"/>
  <c r="W24" i="10"/>
  <c r="V24" i="10"/>
  <c r="Z23" i="10"/>
  <c r="Y23" i="10"/>
  <c r="X23" i="10"/>
  <c r="W23" i="10"/>
  <c r="V23" i="10"/>
  <c r="Z22" i="10"/>
  <c r="Y22" i="10"/>
  <c r="X22" i="10"/>
  <c r="W22" i="10"/>
  <c r="V22" i="10"/>
  <c r="Z21" i="10"/>
  <c r="Y21" i="10"/>
  <c r="X21" i="10"/>
  <c r="W21" i="10"/>
  <c r="V21" i="10"/>
  <c r="Z20" i="10"/>
  <c r="Y20" i="10"/>
  <c r="X20" i="10"/>
  <c r="W20" i="10"/>
  <c r="V20" i="10"/>
  <c r="Z19" i="10"/>
  <c r="Y19" i="10"/>
  <c r="X19" i="10"/>
  <c r="W19" i="10"/>
  <c r="V11" i="10"/>
  <c r="W11" i="10"/>
  <c r="X11" i="10"/>
  <c r="Y11" i="10"/>
  <c r="Z11" i="10"/>
  <c r="Z38" i="10"/>
  <c r="Y38" i="10"/>
  <c r="X38" i="10"/>
  <c r="W38" i="10"/>
  <c r="V38" i="10"/>
  <c r="Z37" i="10"/>
  <c r="Y37" i="10"/>
  <c r="X37" i="10"/>
  <c r="W37" i="10"/>
  <c r="V37" i="10"/>
  <c r="Z36" i="10"/>
  <c r="Y36" i="10"/>
  <c r="X36" i="10"/>
  <c r="W36" i="10"/>
  <c r="V36" i="10"/>
  <c r="Z35" i="10"/>
  <c r="Y35" i="10"/>
  <c r="X35" i="10"/>
  <c r="W35" i="10"/>
  <c r="V35" i="10"/>
  <c r="Z34" i="10"/>
  <c r="Y34" i="10"/>
  <c r="X34" i="10"/>
  <c r="W34" i="10"/>
  <c r="V34" i="10"/>
  <c r="Z33" i="10"/>
  <c r="Y33" i="10"/>
  <c r="X33" i="10"/>
  <c r="W33" i="10"/>
  <c r="W7" i="10"/>
  <c r="X7" i="10"/>
  <c r="Y7" i="10"/>
  <c r="Z7" i="10"/>
  <c r="W8" i="10"/>
  <c r="X8" i="10"/>
  <c r="Y8" i="10"/>
  <c r="AF29" i="10" s="1"/>
  <c r="Z8" i="10"/>
  <c r="W9" i="10"/>
  <c r="X9" i="10"/>
  <c r="Y9" i="10"/>
  <c r="Z9" i="10"/>
  <c r="W10" i="10"/>
  <c r="X10" i="10"/>
  <c r="Y10" i="10"/>
  <c r="Z10" i="10"/>
  <c r="X6" i="10"/>
  <c r="Y6" i="10"/>
  <c r="Z6" i="10"/>
  <c r="W6" i="10"/>
  <c r="V7" i="10"/>
  <c r="V8" i="10"/>
  <c r="V9" i="10"/>
  <c r="V10" i="10"/>
  <c r="X5" i="10"/>
  <c r="Y5" i="10"/>
  <c r="Z5" i="10"/>
  <c r="W5" i="10"/>
  <c r="V6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2" i="10"/>
  <c r="AA68" i="8"/>
  <c r="Z68" i="8"/>
  <c r="Y68" i="8"/>
  <c r="X68" i="8"/>
  <c r="W68" i="8"/>
  <c r="AA67" i="8"/>
  <c r="Z67" i="8"/>
  <c r="Y67" i="8"/>
  <c r="X67" i="8"/>
  <c r="W67" i="8"/>
  <c r="AA66" i="8"/>
  <c r="Z66" i="8"/>
  <c r="Y66" i="8"/>
  <c r="X66" i="8"/>
  <c r="W66" i="8"/>
  <c r="AA65" i="8"/>
  <c r="Z65" i="8"/>
  <c r="Y65" i="8"/>
  <c r="X65" i="8"/>
  <c r="W65" i="8"/>
  <c r="AA64" i="8"/>
  <c r="Z64" i="8"/>
  <c r="Y64" i="8"/>
  <c r="X64" i="8"/>
  <c r="W64" i="8"/>
  <c r="AA63" i="8"/>
  <c r="Z63" i="8"/>
  <c r="Y63" i="8"/>
  <c r="X63" i="8"/>
  <c r="W63" i="8"/>
  <c r="AA62" i="8"/>
  <c r="Z62" i="8"/>
  <c r="Y62" i="8"/>
  <c r="X62" i="8"/>
  <c r="W62" i="8"/>
  <c r="AA61" i="8"/>
  <c r="Z61" i="8"/>
  <c r="Y61" i="8"/>
  <c r="X61" i="8"/>
  <c r="AA39" i="8"/>
  <c r="Z39" i="8"/>
  <c r="Y39" i="8"/>
  <c r="X39" i="8"/>
  <c r="W39" i="8"/>
  <c r="AA38" i="8"/>
  <c r="Z38" i="8"/>
  <c r="Y38" i="8"/>
  <c r="X38" i="8"/>
  <c r="W38" i="8"/>
  <c r="AA37" i="8"/>
  <c r="Z37" i="8"/>
  <c r="Y37" i="8"/>
  <c r="X37" i="8"/>
  <c r="W37" i="8"/>
  <c r="AA36" i="8"/>
  <c r="Z36" i="8"/>
  <c r="Y36" i="8"/>
  <c r="X36" i="8"/>
  <c r="W36" i="8"/>
  <c r="AA35" i="8"/>
  <c r="Z35" i="8"/>
  <c r="Y35" i="8"/>
  <c r="X35" i="8"/>
  <c r="W35" i="8"/>
  <c r="AA34" i="8"/>
  <c r="Z34" i="8"/>
  <c r="Y34" i="8"/>
  <c r="X34" i="8"/>
  <c r="W34" i="8"/>
  <c r="AA33" i="8"/>
  <c r="Z33" i="8"/>
  <c r="Y33" i="8"/>
  <c r="X33" i="8"/>
  <c r="W33" i="8"/>
  <c r="AA32" i="8"/>
  <c r="Z32" i="8"/>
  <c r="Y32" i="8"/>
  <c r="X32" i="8"/>
  <c r="Y6" i="8"/>
  <c r="Z6" i="8"/>
  <c r="AA6" i="8"/>
  <c r="X6" i="8"/>
  <c r="Y7" i="8"/>
  <c r="Z7" i="8"/>
  <c r="AA7" i="8"/>
  <c r="Y8" i="8"/>
  <c r="Z8" i="8"/>
  <c r="AA8" i="8"/>
  <c r="Y9" i="8"/>
  <c r="Z9" i="8"/>
  <c r="AA9" i="8"/>
  <c r="Y10" i="8"/>
  <c r="Z10" i="8"/>
  <c r="AA10" i="8"/>
  <c r="Y11" i="8"/>
  <c r="Z11" i="8"/>
  <c r="AA11" i="8"/>
  <c r="Y12" i="8"/>
  <c r="Z12" i="8"/>
  <c r="AA12" i="8"/>
  <c r="Y13" i="8"/>
  <c r="Z13" i="8"/>
  <c r="AA13" i="8"/>
  <c r="X8" i="8"/>
  <c r="X9" i="8"/>
  <c r="X10" i="8"/>
  <c r="X11" i="8"/>
  <c r="X12" i="8"/>
  <c r="AD24" i="8" s="1"/>
  <c r="X13" i="8"/>
  <c r="X7" i="8"/>
  <c r="W8" i="8"/>
  <c r="W9" i="8"/>
  <c r="W10" i="8"/>
  <c r="W11" i="8"/>
  <c r="W12" i="8"/>
  <c r="W13" i="8"/>
  <c r="W7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2" i="8"/>
  <c r="AV30" i="30" l="1"/>
  <c r="AJ13" i="30"/>
  <c r="M12" i="12" s="1"/>
  <c r="AO10" i="30"/>
  <c r="AJ9" i="30"/>
  <c r="M8" i="12" s="1"/>
  <c r="AV46" i="30"/>
  <c r="AV31" i="30"/>
  <c r="AV63" i="30"/>
  <c r="AJ12" i="30"/>
  <c r="M11" i="12" s="1"/>
  <c r="AV65" i="30"/>
  <c r="M39" i="12"/>
  <c r="AV62" i="30"/>
  <c r="M36" i="12"/>
  <c r="AW67" i="30"/>
  <c r="AW47" i="30"/>
  <c r="AH27" i="12"/>
  <c r="AW46" i="30"/>
  <c r="AA26" i="12"/>
  <c r="AV66" i="30"/>
  <c r="AV67" i="30"/>
  <c r="AW65" i="30"/>
  <c r="AV61" i="30"/>
  <c r="AW64" i="30"/>
  <c r="AV64" i="30"/>
  <c r="AW61" i="30"/>
  <c r="AW62" i="30"/>
  <c r="AW63" i="30"/>
  <c r="AW66" i="30"/>
  <c r="AV47" i="30"/>
  <c r="T27" i="12"/>
  <c r="AV45" i="30"/>
  <c r="T25" i="12"/>
  <c r="AW44" i="30"/>
  <c r="AW45" i="30"/>
  <c r="R10" i="12"/>
  <c r="AO11" i="30"/>
  <c r="T10" i="12" s="1"/>
  <c r="AN11" i="30"/>
  <c r="S10" i="12" s="1"/>
  <c r="Y13" i="12"/>
  <c r="AR14" i="30"/>
  <c r="AA13" i="12" s="1"/>
  <c r="AQ14" i="30"/>
  <c r="Z13" i="12" s="1"/>
  <c r="AF8" i="12"/>
  <c r="AU9" i="30"/>
  <c r="AH8" i="12" s="1"/>
  <c r="AT9" i="30"/>
  <c r="AG8" i="12" s="1"/>
  <c r="Y8" i="12"/>
  <c r="AR9" i="30"/>
  <c r="AA8" i="12" s="1"/>
  <c r="AQ9" i="30"/>
  <c r="Z8" i="12" s="1"/>
  <c r="AF11" i="12"/>
  <c r="AU12" i="30"/>
  <c r="AH11" i="12" s="1"/>
  <c r="AT12" i="30"/>
  <c r="AG11" i="12" s="1"/>
  <c r="Y10" i="12"/>
  <c r="AQ11" i="30"/>
  <c r="Z10" i="12" s="1"/>
  <c r="AR11" i="30"/>
  <c r="AA10" i="12" s="1"/>
  <c r="AF9" i="12"/>
  <c r="AT10" i="30"/>
  <c r="AG9" i="12" s="1"/>
  <c r="AU10" i="30"/>
  <c r="AH9" i="12" s="1"/>
  <c r="R9" i="12"/>
  <c r="AN10" i="30"/>
  <c r="S9" i="12" s="1"/>
  <c r="T9" i="12"/>
  <c r="Y9" i="12"/>
  <c r="AQ10" i="30"/>
  <c r="Z9" i="12" s="1"/>
  <c r="AR10" i="30"/>
  <c r="AA9" i="12" s="1"/>
  <c r="R13" i="12"/>
  <c r="AO14" i="30"/>
  <c r="T13" i="12" s="1"/>
  <c r="AN14" i="30"/>
  <c r="S13" i="12" s="1"/>
  <c r="R8" i="12"/>
  <c r="AN9" i="30"/>
  <c r="S8" i="12" s="1"/>
  <c r="AO9" i="30"/>
  <c r="T8" i="12" s="1"/>
  <c r="Y12" i="12"/>
  <c r="AR13" i="30"/>
  <c r="AA12" i="12" s="1"/>
  <c r="AQ13" i="30"/>
  <c r="Z12" i="12" s="1"/>
  <c r="Y11" i="12"/>
  <c r="AQ12" i="30"/>
  <c r="Z11" i="12" s="1"/>
  <c r="AR12" i="30"/>
  <c r="AA11" i="12" s="1"/>
  <c r="R12" i="12"/>
  <c r="AO13" i="30"/>
  <c r="T12" i="12" s="1"/>
  <c r="AN13" i="30"/>
  <c r="S12" i="12" s="1"/>
  <c r="AJ10" i="30"/>
  <c r="M9" i="12" s="1"/>
  <c r="AF13" i="12"/>
  <c r="AT14" i="30"/>
  <c r="AG13" i="12" s="1"/>
  <c r="AU14" i="30"/>
  <c r="AH13" i="12" s="1"/>
  <c r="AF12" i="12"/>
  <c r="AT13" i="30"/>
  <c r="AG12" i="12" s="1"/>
  <c r="AU13" i="30"/>
  <c r="AH12" i="12" s="1"/>
  <c r="AF10" i="12"/>
  <c r="AT11" i="30"/>
  <c r="AG10" i="12" s="1"/>
  <c r="AU11" i="30"/>
  <c r="AH10" i="12" s="1"/>
  <c r="R11" i="12"/>
  <c r="AO12" i="30"/>
  <c r="T11" i="12" s="1"/>
  <c r="AN12" i="30"/>
  <c r="S11" i="12" s="1"/>
  <c r="AJ11" i="30"/>
  <c r="M10" i="12" s="1"/>
  <c r="AV32" i="30"/>
  <c r="AW31" i="30"/>
  <c r="AW29" i="30"/>
  <c r="AV34" i="30"/>
  <c r="AW33" i="30"/>
  <c r="AW34" i="30"/>
  <c r="AW32" i="30"/>
  <c r="AW30" i="30"/>
  <c r="AD20" i="8"/>
  <c r="AJ31" i="8" s="1"/>
  <c r="AG27" i="10"/>
  <c r="AD55" i="8"/>
  <c r="AJ55" i="8" s="1"/>
  <c r="AD22" i="8"/>
  <c r="AJ22" i="8" s="1"/>
  <c r="AF50" i="8"/>
  <c r="AL50" i="8" s="1"/>
  <c r="AD30" i="10"/>
  <c r="AF27" i="10"/>
  <c r="AE27" i="10"/>
  <c r="AE30" i="10"/>
  <c r="AE52" i="8"/>
  <c r="AK52" i="8" s="1"/>
  <c r="AG32" i="10"/>
  <c r="AE29" i="10"/>
  <c r="AG31" i="10"/>
  <c r="AD27" i="10"/>
  <c r="AG29" i="10"/>
  <c r="AE31" i="10"/>
  <c r="AF31" i="10"/>
  <c r="AD31" i="10"/>
  <c r="AD32" i="10"/>
  <c r="AF54" i="8"/>
  <c r="AL54" i="8" s="1"/>
  <c r="AE50" i="8"/>
  <c r="AK50" i="8" s="1"/>
  <c r="AG50" i="8"/>
  <c r="AM50" i="8" s="1"/>
  <c r="AF30" i="10"/>
  <c r="AE54" i="8"/>
  <c r="AK54" i="8" s="1"/>
  <c r="AD28" i="10"/>
  <c r="AG49" i="8"/>
  <c r="AM49" i="8" s="1"/>
  <c r="AG54" i="8"/>
  <c r="AM54" i="8" s="1"/>
  <c r="AD49" i="8"/>
  <c r="AJ49" i="8" s="1"/>
  <c r="AG28" i="10"/>
  <c r="AG53" i="8"/>
  <c r="AM53" i="8" s="1"/>
  <c r="AF22" i="8"/>
  <c r="AL33" i="8" s="1"/>
  <c r="AF28" i="10"/>
  <c r="AF32" i="10"/>
  <c r="AE28" i="10"/>
  <c r="AE32" i="10"/>
  <c r="AG30" i="10"/>
  <c r="AD29" i="10"/>
  <c r="AF19" i="8"/>
  <c r="AL19" i="8" s="1"/>
  <c r="AD23" i="8"/>
  <c r="AJ34" i="8" s="1"/>
  <c r="AJ24" i="8"/>
  <c r="AF49" i="8"/>
  <c r="AL49" i="8" s="1"/>
  <c r="AJ35" i="8"/>
  <c r="AD54" i="8"/>
  <c r="AJ54" i="8" s="1"/>
  <c r="AD53" i="8"/>
  <c r="AJ53" i="8" s="1"/>
  <c r="AE53" i="8"/>
  <c r="AK53" i="8" s="1"/>
  <c r="AE49" i="8"/>
  <c r="AK49" i="8" s="1"/>
  <c r="AF53" i="8"/>
  <c r="AL53" i="8" s="1"/>
  <c r="AD51" i="8"/>
  <c r="AJ51" i="8" s="1"/>
  <c r="AD50" i="8"/>
  <c r="AJ50" i="8" s="1"/>
  <c r="AG52" i="8"/>
  <c r="AM52" i="8" s="1"/>
  <c r="AG55" i="8"/>
  <c r="AM55" i="8" s="1"/>
  <c r="AG51" i="8"/>
  <c r="AM51" i="8" s="1"/>
  <c r="AD52" i="8"/>
  <c r="AJ52" i="8" s="1"/>
  <c r="AD19" i="8"/>
  <c r="AJ30" i="8" s="1"/>
  <c r="AE24" i="8"/>
  <c r="AK35" i="8" s="1"/>
  <c r="AE20" i="8"/>
  <c r="AK31" i="8" s="1"/>
  <c r="AF55" i="8"/>
  <c r="AL55" i="8" s="1"/>
  <c r="AF51" i="8"/>
  <c r="AL51" i="8" s="1"/>
  <c r="AF52" i="8"/>
  <c r="AL52" i="8" s="1"/>
  <c r="AD25" i="8"/>
  <c r="AJ36" i="8" s="1"/>
  <c r="AG19" i="8"/>
  <c r="AM30" i="8" s="1"/>
  <c r="AE55" i="8"/>
  <c r="AK55" i="8" s="1"/>
  <c r="AE51" i="8"/>
  <c r="AK51" i="8" s="1"/>
  <c r="AF25" i="8"/>
  <c r="AL25" i="8" s="1"/>
  <c r="AE23" i="8"/>
  <c r="AK34" i="8" s="1"/>
  <c r="AG23" i="8"/>
  <c r="AM34" i="8" s="1"/>
  <c r="AF23" i="8"/>
  <c r="AL23" i="8" s="1"/>
  <c r="AD21" i="8"/>
  <c r="AJ21" i="8" s="1"/>
  <c r="AE19" i="8"/>
  <c r="AK30" i="8" s="1"/>
  <c r="AG21" i="8"/>
  <c r="AM21" i="8" s="1"/>
  <c r="AG22" i="8"/>
  <c r="AM33" i="8" s="1"/>
  <c r="AE22" i="8"/>
  <c r="AK22" i="8" s="1"/>
  <c r="AE21" i="8"/>
  <c r="AK32" i="8" s="1"/>
  <c r="AF24" i="8"/>
  <c r="AL35" i="8" s="1"/>
  <c r="AF20" i="8"/>
  <c r="AL31" i="8" s="1"/>
  <c r="AG25" i="8"/>
  <c r="AM25" i="8" s="1"/>
  <c r="AG24" i="8"/>
  <c r="AM35" i="8" s="1"/>
  <c r="AF21" i="8"/>
  <c r="AL21" i="8" s="1"/>
  <c r="AE25" i="8"/>
  <c r="AK36" i="8" s="1"/>
  <c r="AG20" i="8"/>
  <c r="AM31" i="8" s="1"/>
  <c r="AJ20" i="8" l="1"/>
  <c r="AV12" i="30"/>
  <c r="AV14" i="30"/>
  <c r="AJ33" i="8"/>
  <c r="AV9" i="30"/>
  <c r="AV11" i="30"/>
  <c r="AW10" i="30"/>
  <c r="AW14" i="30"/>
  <c r="AV10" i="30"/>
  <c r="AW12" i="30"/>
  <c r="AV13" i="30"/>
  <c r="AW11" i="30"/>
  <c r="AW13" i="30"/>
  <c r="AW9" i="30"/>
  <c r="AL22" i="8"/>
  <c r="AM19" i="8"/>
  <c r="AK24" i="8"/>
  <c r="AJ25" i="8"/>
  <c r="AK33" i="8"/>
  <c r="AL32" i="8"/>
  <c r="AK25" i="8"/>
  <c r="AL36" i="8"/>
  <c r="AK21" i="8"/>
  <c r="AJ32" i="8"/>
  <c r="AM22" i="8"/>
  <c r="AK19" i="8"/>
  <c r="AJ23" i="8"/>
  <c r="AK23" i="8"/>
  <c r="AM36" i="8"/>
  <c r="AK20" i="8"/>
  <c r="AM24" i="8"/>
  <c r="AM32" i="8"/>
  <c r="AL30" i="8"/>
  <c r="AJ19" i="8"/>
  <c r="AL34" i="8"/>
  <c r="AM23" i="8"/>
  <c r="AL20" i="8"/>
  <c r="AM20" i="8"/>
  <c r="AL24" i="8"/>
</calcChain>
</file>

<file path=xl/sharedStrings.xml><?xml version="1.0" encoding="utf-8"?>
<sst xmlns="http://schemas.openxmlformats.org/spreadsheetml/2006/main" count="8346" uniqueCount="230">
  <si>
    <t>CURRENT_SEGMENT</t>
  </si>
  <si>
    <t>CURRENT_SEGMENT_ID</t>
  </si>
  <si>
    <t>CUST_SALES</t>
  </si>
  <si>
    <t>QUANTITY</t>
  </si>
  <si>
    <t>CUST_VISITS</t>
  </si>
  <si>
    <t>CUSTOMERS</t>
  </si>
  <si>
    <t>START_WEEK_LOOKBACK</t>
  </si>
  <si>
    <t>High Value</t>
  </si>
  <si>
    <t>Values</t>
  </si>
  <si>
    <t>Sum of CUSTOMERS</t>
  </si>
  <si>
    <t>Sum of CUST_SALES</t>
  </si>
  <si>
    <t>Spend per customer</t>
  </si>
  <si>
    <t>Occasional High Spend</t>
  </si>
  <si>
    <t>Frequent Low Spend</t>
  </si>
  <si>
    <t>Lower Value</t>
  </si>
  <si>
    <t>Lapsing</t>
  </si>
  <si>
    <t>RFM segmentation</t>
  </si>
  <si>
    <t>Lapsing**</t>
  </si>
  <si>
    <t>High ( &gt;£35 per week)</t>
  </si>
  <si>
    <t>Customers | Sales</t>
  </si>
  <si>
    <t>% total</t>
  </si>
  <si>
    <t>△ 4-week p.p</t>
  </si>
  <si>
    <t>△ 13-week p.p</t>
  </si>
  <si>
    <t>SPC</t>
  </si>
  <si>
    <t>z</t>
  </si>
  <si>
    <t>Low ( &lt;£35 per week)</t>
  </si>
  <si>
    <t>Customers (sales)</t>
  </si>
  <si>
    <t>High (&gt;8*)</t>
  </si>
  <si>
    <t>Medium (4-7)</t>
  </si>
  <si>
    <t>Low (&lt;3)</t>
  </si>
  <si>
    <t>REFRESH_DATE</t>
  </si>
  <si>
    <t>SEGMENT_DESC_HIGH_LEVEL</t>
  </si>
  <si>
    <t>SEGMENT_ORDER</t>
  </si>
  <si>
    <t>TOTAL</t>
  </si>
  <si>
    <t>GONE AWAY</t>
  </si>
  <si>
    <t>FREQUENT LOW SPEND</t>
  </si>
  <si>
    <t>OCCASIONAL HIGH SPEND</t>
  </si>
  <si>
    <t>LOWER VALUE</t>
  </si>
  <si>
    <t>LAPSING</t>
  </si>
  <si>
    <t>SEGMENT</t>
  </si>
  <si>
    <t>ORDER</t>
  </si>
  <si>
    <t>HIGH VALUE</t>
  </si>
  <si>
    <t>Top 3 combined</t>
  </si>
  <si>
    <t>ASDA_SEGMENT</t>
  </si>
  <si>
    <t>HIGHLY ENGAGED</t>
  </si>
  <si>
    <t>OPPORTUNITY</t>
  </si>
  <si>
    <t>POTENTIAL</t>
  </si>
  <si>
    <t>WEEK_ENDING</t>
  </si>
  <si>
    <t>SPEND</t>
  </si>
  <si>
    <t>SEGMENT_DESC</t>
  </si>
  <si>
    <t>SEGMENT_ID</t>
  </si>
  <si>
    <t>Sum of SPEND</t>
  </si>
  <si>
    <t>Unidentified Customers</t>
  </si>
  <si>
    <t>Week ending</t>
  </si>
  <si>
    <t>Total Active</t>
  </si>
  <si>
    <t>BASKETS</t>
  </si>
  <si>
    <t>DATA_TYPE</t>
  </si>
  <si>
    <t>TIME_PERIOD</t>
  </si>
  <si>
    <t>ACTIVE_CUSTOMERS</t>
  </si>
  <si>
    <t>TY</t>
  </si>
  <si>
    <t>LYLY</t>
  </si>
  <si>
    <t>LY</t>
  </si>
  <si>
    <t>Sum of BASKETS</t>
  </si>
  <si>
    <t>UNIDENTIFIED</t>
  </si>
  <si>
    <t>Total Asda</t>
  </si>
  <si>
    <t>Total active</t>
  </si>
  <si>
    <t>Total unidentified</t>
  </si>
  <si>
    <t>Unidnetified baskets</t>
  </si>
  <si>
    <t>Unidentified spend per visit</t>
  </si>
  <si>
    <t>Customers</t>
  </si>
  <si>
    <t>Visits per customer</t>
  </si>
  <si>
    <t>Spend per visit</t>
  </si>
  <si>
    <t>UNIDENTIFIED_OR_ACTVIVE</t>
  </si>
  <si>
    <t>ACTIVE</t>
  </si>
  <si>
    <t>Column Labels</t>
  </si>
  <si>
    <t>Row Labels</t>
  </si>
  <si>
    <t>Grand Total</t>
  </si>
  <si>
    <t>Active customers</t>
  </si>
  <si>
    <t>Unidentified customers</t>
  </si>
  <si>
    <t>Proportion Unidentified</t>
  </si>
  <si>
    <t>CHANNEL_ID</t>
  </si>
  <si>
    <t>GROUPED_RFM_SEGMENT</t>
  </si>
  <si>
    <t>BUSINESS_UNIT</t>
  </si>
  <si>
    <t>CHANNEL</t>
  </si>
  <si>
    <t>TIME_PERIOD_ORDER</t>
  </si>
  <si>
    <t>CHANNEL_ORDER</t>
  </si>
  <si>
    <t>BUSINESS_UNIT_ORDER</t>
  </si>
  <si>
    <t>GM</t>
  </si>
  <si>
    <t>(blank)</t>
  </si>
  <si>
    <t>Customer contribution = (change in total customers)*(average of  LY and TY average spend per customer)</t>
  </si>
  <si>
    <t>Edible Grocery</t>
  </si>
  <si>
    <t xml:space="preserve">Customer contribution per category = ( Change in category A customers) * (average of  LY and TY average spend per customer A) + ( Change in category B customers) * (average of  LY and TY average spend per customer B) </t>
  </si>
  <si>
    <t>ONLINE GROCERY</t>
  </si>
  <si>
    <t>SCAN &amp; GO</t>
  </si>
  <si>
    <t>OTHER</t>
  </si>
  <si>
    <t>Sum of CUST_VISITS</t>
  </si>
  <si>
    <t>Segment</t>
  </si>
  <si>
    <t>Sales</t>
  </si>
  <si>
    <t>△ Sales</t>
  </si>
  <si>
    <t>Sales contribution</t>
  </si>
  <si>
    <t>△ customers</t>
  </si>
  <si>
    <t>Customer contribution</t>
  </si>
  <si>
    <t>Visits</t>
  </si>
  <si>
    <t>△ Visits</t>
  </si>
  <si>
    <t>△  Spend per customer</t>
  </si>
  <si>
    <t>Spend per customer contribution</t>
  </si>
  <si>
    <t>△  Visits per customer</t>
  </si>
  <si>
    <t>Visit per customer</t>
  </si>
  <si>
    <t>△ Spend per visit</t>
  </si>
  <si>
    <t>Spend per visit contribution</t>
  </si>
  <si>
    <t>CHECK</t>
  </si>
  <si>
    <t>Check</t>
  </si>
  <si>
    <t>Non Edible Grocery</t>
  </si>
  <si>
    <t>Fresh</t>
  </si>
  <si>
    <t>Clothing</t>
  </si>
  <si>
    <t>PREVIOUS</t>
  </si>
  <si>
    <t>IN-STORE (EXC S&amp;G)</t>
  </si>
  <si>
    <t>Penetration</t>
  </si>
  <si>
    <t>Change</t>
  </si>
  <si>
    <t>Produce</t>
  </si>
  <si>
    <t>High Level Segment Order</t>
  </si>
  <si>
    <t>Highly Engaged</t>
  </si>
  <si>
    <t>penetration</t>
  </si>
  <si>
    <t>Value segmentation driver trees</t>
  </si>
  <si>
    <t>TY (£)</t>
  </si>
  <si>
    <t>△</t>
  </si>
  <si>
    <t>Cont.</t>
  </si>
  <si>
    <t>Occasional High</t>
  </si>
  <si>
    <t>Frequent Low</t>
  </si>
  <si>
    <t>KDT by channel - total active + highly engaged</t>
  </si>
  <si>
    <t>Customer penetration</t>
  </si>
  <si>
    <t>Instore</t>
  </si>
  <si>
    <t>Scan and Go</t>
  </si>
  <si>
    <t>Online</t>
  </si>
  <si>
    <t>KDT by business unit  - Highly engaged only</t>
  </si>
  <si>
    <t>Total High Value</t>
  </si>
  <si>
    <t>Out - 52</t>
  </si>
  <si>
    <t>RANK</t>
  </si>
  <si>
    <t>(All)</t>
  </si>
  <si>
    <t>CUSTOMER_COUNT</t>
  </si>
  <si>
    <t>PREVIOUS_SEGMENT</t>
  </si>
  <si>
    <t>PREVIOUS_SEGMENT_SEGMENT_ID</t>
  </si>
  <si>
    <t>CURRENT_SAME_AS_PREVIOUS</t>
  </si>
  <si>
    <t>Sum of CUSTOMER_COUNT</t>
  </si>
  <si>
    <t>Gone Away</t>
  </si>
  <si>
    <t>New Customers</t>
  </si>
  <si>
    <t>Detailed segment transitions</t>
  </si>
  <si>
    <t>Out -13</t>
  </si>
  <si>
    <t>13-week vs. 52 week transitions</t>
  </si>
  <si>
    <t>(Multiple Items)</t>
  </si>
  <si>
    <t>1-week</t>
  </si>
  <si>
    <t>4-week</t>
  </si>
  <si>
    <t>13-week</t>
  </si>
  <si>
    <t>26-week</t>
  </si>
  <si>
    <t>52-week</t>
  </si>
  <si>
    <t>△ Transitions in</t>
  </si>
  <si>
    <t>△ Transitions out</t>
  </si>
  <si>
    <t>Out - 26</t>
  </si>
  <si>
    <t>Out 4</t>
  </si>
  <si>
    <t>Out 1</t>
  </si>
  <si>
    <t>In - 52</t>
  </si>
  <si>
    <t>In - 13</t>
  </si>
  <si>
    <t>In - 26</t>
  </si>
  <si>
    <t>In - 4</t>
  </si>
  <si>
    <t>In - 1</t>
  </si>
  <si>
    <t>PREVIOUS_SEGMENT_13_W</t>
  </si>
  <si>
    <t>PREVIOUS_SEGMENT_52_W</t>
  </si>
  <si>
    <t>SEGMENT_ORDER_13_W</t>
  </si>
  <si>
    <t>SEGMENT_ORDER_52_W</t>
  </si>
  <si>
    <t>SEGMENT_DATE</t>
  </si>
  <si>
    <t>PREVIOUS TOTAL</t>
  </si>
  <si>
    <t>PROPORTION</t>
  </si>
  <si>
    <t>52-week transition matrix</t>
  </si>
  <si>
    <t>13-week transition matrix</t>
  </si>
  <si>
    <t>52-week - detailed</t>
  </si>
  <si>
    <t>Previous segment</t>
  </si>
  <si>
    <t>Current segment</t>
  </si>
  <si>
    <t>Proportion Transitioned</t>
  </si>
  <si>
    <t>SEGMENT_DESC_DETAILED</t>
  </si>
  <si>
    <t>AFFLUENCE_SEGMENT</t>
  </si>
  <si>
    <t>AFFLUENCE_ID</t>
  </si>
  <si>
    <t>POT - OCCASIONAL LOW SPENDERS</t>
  </si>
  <si>
    <t>UPMARKET</t>
  </si>
  <si>
    <t>POT - INFREQUENT SPENDERS</t>
  </si>
  <si>
    <t>PRICE SENSITIVE</t>
  </si>
  <si>
    <t>OPP - OCCASIONAL HIGH SPENDERS</t>
  </si>
  <si>
    <t>ULTRA PRICE SENSITIVE</t>
  </si>
  <si>
    <t>MID MARKET</t>
  </si>
  <si>
    <t>OPP - FREQUENT LOW SPENDERS</t>
  </si>
  <si>
    <t>Price sensitivity segment</t>
  </si>
  <si>
    <t>Ultra price sensitive</t>
  </si>
  <si>
    <t>Price sensitive</t>
  </si>
  <si>
    <t>Mid-market</t>
  </si>
  <si>
    <t>Upmarket</t>
  </si>
  <si>
    <t>Highly engaged</t>
  </si>
  <si>
    <t>Occasional high spenders (Opp)</t>
  </si>
  <si>
    <t>Frequent low spenders (Opp)</t>
  </si>
  <si>
    <t>Occasional low spenders (Pot)</t>
  </si>
  <si>
    <t>Infrequent spenders (Pot)</t>
  </si>
  <si>
    <t>Gone away</t>
  </si>
  <si>
    <t>Occastional high spenders (Opp)</t>
  </si>
  <si>
    <t>VISITS</t>
  </si>
  <si>
    <t>SPEND_PER_CUSTOMER</t>
  </si>
  <si>
    <t>Sum of SPEND_PER_CUSTOMER</t>
  </si>
  <si>
    <t>TY vs. LY</t>
  </si>
  <si>
    <t xml:space="preserve"> 660 (-0.2%) </t>
  </si>
  <si>
    <t xml:space="preserve"> 655 (-2.8%) </t>
  </si>
  <si>
    <t xml:space="preserve"> 654 (-3.5%) </t>
  </si>
  <si>
    <t xml:space="preserve"> 628 (-3.7%) </t>
  </si>
  <si>
    <t xml:space="preserve"> 272 (-2.4%) </t>
  </si>
  <si>
    <t xml:space="preserve"> 277 (-3.0%) </t>
  </si>
  <si>
    <t xml:space="preserve"> 279 (-3.1%) </t>
  </si>
  <si>
    <t xml:space="preserve"> 273 (-3.1%) </t>
  </si>
  <si>
    <t xml:space="preserve"> 169 (-0.5%) </t>
  </si>
  <si>
    <t xml:space="preserve"> 167 (-1.9%) </t>
  </si>
  <si>
    <t xml:space="preserve"> 165 (-1.2%) </t>
  </si>
  <si>
    <t xml:space="preserve"> 167 (0.0%) </t>
  </si>
  <si>
    <t xml:space="preserve"> 75 (-1.4%) </t>
  </si>
  <si>
    <t xml:space="preserve"> 76 (-1.2%) </t>
  </si>
  <si>
    <t xml:space="preserve"> 76 (-1.0%) </t>
  </si>
  <si>
    <t xml:space="preserve"> 76 (-1.3%) </t>
  </si>
  <si>
    <t xml:space="preserve"> 60 (-2.7%) </t>
  </si>
  <si>
    <t xml:space="preserve"> 63 (-1.6%) </t>
  </si>
  <si>
    <t xml:space="preserve"> 60 (-3.6%) </t>
  </si>
  <si>
    <t xml:space="preserve"> 51 (-3.7%) </t>
  </si>
  <si>
    <t xml:space="preserve"> 53 (-2.7%) </t>
  </si>
  <si>
    <t xml:space="preserve"> 52 (-3.2%) </t>
  </si>
  <si>
    <t xml:space="preserve"> 51 (-4.0%) </t>
  </si>
  <si>
    <t>TY vs. pervious</t>
  </si>
  <si>
    <t>Active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</si>
</sst>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(* #,##0.00_);_(* \(#,##0.00\);_(* &quot;-&quot;??_);_(@_)"/>
    <numFmt numFmtId="164" formatCode="0.0%"/>
    <numFmt numFmtId="165" formatCode="0.00,,&quot;m&quot;"/>
    <numFmt numFmtId="166" formatCode="#,##0.0,,&quot;m&quot;"/>
    <numFmt numFmtId="167" formatCode="0.0,,&quot;m&quot;"/>
    <numFmt numFmtId="168" formatCode="#,##0.0,,,&quot;b&quot;"/>
    <numFmt numFmtId="169" formatCode="#,##0.00,,,&quot;b&quot;"/>
    <numFmt numFmtId="170" formatCode="0.0"/>
    <numFmt numFmtId="171" formatCode="###0,,&quot;m&quot;"/>
    <numFmt numFmtId="172" formatCode="_(* #,##0_);_(* \(#,##0\);_(* &quot;-&quot;??_);_(@_)"/>
    <numFmt numFmtId="173" formatCode="###0.00,,,&quot;b&quot;"/>
    <numFmt numFmtId="174" formatCode="###0.0,,&quot;m&quot;"/>
    <numFmt numFmtId="175" formatCode="0,,&quot;m&quot;"/>
    <numFmt numFmtId="176" formatCode="\£0"/>
    <numFmt numFmtId="177" formatCode="\+0.0%;\ \-0.0%"/>
    <numFmt numFmtId="178" formatCode="0.0,&quot;k&quot;"/>
    <numFmt numFmtId="179" formatCode="0,&quot;k&quot;"/>
    <numFmt numFmtId="180" formatCode="0.0,,,&quot;b&quot;"/>
    <numFmt numFmtId="181" formatCode="0.00,,,&quot;b&quot;"/>
    <numFmt numFmtId="182" formatCode="###0.00,,&quot;m&quot;"/>
    <numFmt numFmtId="183" formatCode="#,#00,&quot;k&quot;"/>
  </numFmts>
  <fonts count="6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Roboto Light"/>
    </font>
    <font>
      <sz val="10"/>
      <color theme="1"/>
      <name val="Roboto Light"/>
    </font>
    <font>
      <b/>
      <sz val="10"/>
      <color theme="1"/>
      <name val="Roboto Light"/>
    </font>
    <font>
      <sz val="12"/>
      <color theme="1"/>
      <name val="Roboto Light"/>
    </font>
    <font>
      <sz val="12"/>
      <color theme="1"/>
      <name val="Roboto Medium"/>
    </font>
    <font>
      <sz val="14"/>
      <color theme="0"/>
      <name val="Roboto Medium"/>
    </font>
    <font>
      <sz val="10"/>
      <name val="Roboto Light"/>
    </font>
    <font>
      <sz val="12"/>
      <color rgb="FF000000"/>
      <name val="Calibri"/>
      <family val="2"/>
      <scheme val="minor"/>
    </font>
    <font>
      <b/>
      <sz val="10"/>
      <color rgb="FFC7C5C4"/>
      <name val="Roboto Medium"/>
    </font>
    <font>
      <b/>
      <sz val="10"/>
      <color rgb="FF80DE7D"/>
      <name val="Roboto Light"/>
    </font>
    <font>
      <b/>
      <sz val="10"/>
      <color rgb="FF3CD6A3"/>
      <name val="Roboto Light"/>
    </font>
    <font>
      <b/>
      <sz val="10"/>
      <color rgb="FF44B5C5"/>
      <name val="Roboto Light"/>
    </font>
    <font>
      <b/>
      <sz val="10"/>
      <color rgb="FFEACC77"/>
      <name val="Roboto Light"/>
    </font>
    <font>
      <sz val="10"/>
      <color rgb="FF000000"/>
      <name val="Roboto Medium"/>
    </font>
    <font>
      <sz val="12"/>
      <color rgb="FF000000"/>
      <name val="Roboto Medium"/>
    </font>
    <font>
      <sz val="10"/>
      <color rgb="FF000000"/>
      <name val="Roboto Light"/>
    </font>
    <font>
      <sz val="9"/>
      <color rgb="FF000000"/>
      <name val="Roboto Light"/>
    </font>
    <font>
      <sz val="12"/>
      <color rgb="FFFFFFFF"/>
      <name val="Roboto Medium"/>
    </font>
    <font>
      <b/>
      <sz val="10"/>
      <color rgb="FFF06347"/>
      <name val="Roboto Light"/>
    </font>
    <font>
      <sz val="10"/>
      <color rgb="FF80DE7D"/>
      <name val="Roboto Light"/>
    </font>
    <font>
      <sz val="14"/>
      <color rgb="FF000000"/>
      <name val="Roboto Medium"/>
    </font>
    <font>
      <sz val="12"/>
      <color rgb="FF000000"/>
      <name val="Roboto Light"/>
    </font>
    <font>
      <sz val="12"/>
      <color rgb="FFFFFFFF"/>
      <name val="Roboto Light"/>
    </font>
    <font>
      <sz val="14"/>
      <color theme="1"/>
      <name val="Roboto Medium"/>
    </font>
    <font>
      <sz val="12"/>
      <color rgb="FFFFFFFF"/>
      <name val="Calibri"/>
      <family val="2"/>
      <scheme val="minor"/>
    </font>
    <font>
      <b/>
      <sz val="10"/>
      <color rgb="FF000000"/>
      <name val="Roboto Light"/>
    </font>
    <font>
      <b/>
      <sz val="10"/>
      <color rgb="FFC7C5C4"/>
      <name val="Roboto Light"/>
    </font>
    <font>
      <sz val="10"/>
      <color rgb="FFC7C5C4"/>
      <name val="Roboto Light"/>
    </font>
    <font>
      <sz val="10"/>
      <color rgb="FF000000"/>
      <name val="Roboto Regular"/>
    </font>
    <font>
      <b/>
      <sz val="10"/>
      <color rgb="FF93908E"/>
      <name val="Roboto Light"/>
    </font>
    <font>
      <b/>
      <sz val="10"/>
      <color rgb="FFC96378"/>
      <name val="Roboto Light"/>
    </font>
    <font>
      <b/>
      <sz val="10"/>
      <color rgb="FF000006"/>
      <name val="Roboto Light"/>
    </font>
    <font>
      <sz val="11"/>
      <color rgb="FF000000"/>
      <name val="Roboto Medium"/>
    </font>
    <font>
      <sz val="11"/>
      <color rgb="FF000000"/>
      <name val="Roboto Light"/>
    </font>
    <font>
      <sz val="11"/>
      <color rgb="FF000000"/>
      <name val="Roboto Regular"/>
    </font>
    <font>
      <sz val="10"/>
      <color rgb="FF000006"/>
      <name val="Roboto Regular"/>
    </font>
    <font>
      <sz val="11"/>
      <color rgb="FF80DE7D"/>
      <name val="Roboto Regular"/>
    </font>
    <font>
      <sz val="11"/>
      <color rgb="FF3CD6A3"/>
      <name val="Roboto Regular"/>
    </font>
    <font>
      <sz val="11"/>
      <color rgb="FF44B5C5"/>
      <name val="Roboto Regular"/>
    </font>
    <font>
      <sz val="11"/>
      <color rgb="FFBCB5AC"/>
      <name val="Roboto Regular"/>
    </font>
    <font>
      <sz val="11"/>
      <color rgb="FFEACC77"/>
      <name val="Roboto Regular"/>
    </font>
    <font>
      <b/>
      <u/>
      <sz val="14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06347"/>
        <bgColor indexed="64"/>
      </patternFill>
    </fill>
    <fill>
      <patternFill patternType="solid">
        <fgColor rgb="FF4A4A4E"/>
        <bgColor indexed="64"/>
      </patternFill>
    </fill>
    <fill>
      <patternFill patternType="solid">
        <fgColor rgb="FF4A4A4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CE8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F68AD"/>
        <bgColor indexed="64"/>
      </patternFill>
    </fill>
    <fill>
      <patternFill patternType="solid">
        <fgColor rgb="FF708FC2"/>
        <bgColor indexed="64"/>
      </patternFill>
    </fill>
    <fill>
      <patternFill patternType="solid">
        <fgColor rgb="FF8A3829"/>
        <bgColor indexed="64"/>
      </patternFill>
    </fill>
    <fill>
      <patternFill patternType="solid">
        <fgColor rgb="FFF7B0A3"/>
        <bgColor indexed="64"/>
      </patternFill>
    </fill>
    <fill>
      <patternFill patternType="solid">
        <fgColor rgb="FFB8C7E0"/>
        <bgColor indexed="64"/>
      </patternFill>
    </fill>
    <fill>
      <patternFill patternType="solid">
        <fgColor rgb="FF243D63"/>
        <bgColor indexed="64"/>
      </patternFill>
    </fill>
    <fill>
      <patternFill patternType="solid">
        <fgColor rgb="FFF2785E"/>
        <bgColor indexed="64"/>
      </patternFill>
    </fill>
    <fill>
      <patternFill patternType="solid">
        <fgColor rgb="FF2E4A7D"/>
        <bgColor indexed="64"/>
      </patternFill>
    </fill>
    <fill>
      <patternFill patternType="solid">
        <fgColor rgb="FF87A1CC"/>
        <bgColor indexed="64"/>
      </patternFill>
    </fill>
    <fill>
      <patternFill patternType="solid">
        <fgColor rgb="FF121F37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93908E"/>
        <bgColor rgb="FF000000"/>
      </patternFill>
    </fill>
    <fill>
      <patternFill patternType="solid">
        <fgColor rgb="FF80DE7D"/>
        <bgColor rgb="FF000000"/>
      </patternFill>
    </fill>
    <fill>
      <patternFill patternType="solid">
        <fgColor rgb="FFC7C5C4"/>
        <bgColor rgb="FF000000"/>
      </patternFill>
    </fill>
    <fill>
      <patternFill patternType="solid">
        <fgColor rgb="FFECE8E4"/>
        <bgColor rgb="FF000000"/>
      </patternFill>
    </fill>
    <fill>
      <patternFill patternType="solid">
        <fgColor rgb="FF3CD6A3"/>
        <bgColor rgb="FF000000"/>
      </patternFill>
    </fill>
    <fill>
      <patternFill patternType="solid">
        <fgColor rgb="FF44B5C5"/>
        <bgColor rgb="FF000000"/>
      </patternFill>
    </fill>
    <fill>
      <patternFill patternType="solid">
        <fgColor rgb="FFEACC77"/>
        <bgColor rgb="FF000000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theme="0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rgb="FFECE8E4"/>
      </left>
      <right/>
      <top style="thin">
        <color rgb="FFECE8E4"/>
      </top>
      <bottom/>
      <diagonal/>
    </border>
    <border>
      <left/>
      <right/>
      <top style="thin">
        <color rgb="FFECE8E4"/>
      </top>
      <bottom/>
      <diagonal/>
    </border>
    <border>
      <left/>
      <right style="thin">
        <color rgb="FFECE8E4"/>
      </right>
      <top style="thin">
        <color rgb="FFECE8E4"/>
      </top>
      <bottom/>
      <diagonal/>
    </border>
    <border>
      <left style="thin">
        <color rgb="FFECE8E4"/>
      </left>
      <right/>
      <top/>
      <bottom/>
      <diagonal/>
    </border>
    <border>
      <left/>
      <right style="thin">
        <color rgb="FFECE8E4"/>
      </right>
      <top/>
      <bottom/>
      <diagonal/>
    </border>
    <border>
      <left style="thin">
        <color rgb="FFECE8E4"/>
      </left>
      <right/>
      <top/>
      <bottom style="thin">
        <color rgb="FFECE8E4"/>
      </bottom>
      <diagonal/>
    </border>
    <border>
      <left/>
      <right/>
      <top/>
      <bottom style="thin">
        <color rgb="FFECE8E4"/>
      </bottom>
      <diagonal/>
    </border>
    <border>
      <left/>
      <right style="thin">
        <color rgb="FFECE8E4"/>
      </right>
      <top/>
      <bottom style="thin">
        <color rgb="FFECE8E4"/>
      </bottom>
      <diagonal/>
    </border>
    <border>
      <left style="thin">
        <color indexed="64"/>
      </left>
      <right/>
      <top/>
      <bottom/>
      <diagonal/>
    </border>
    <border>
      <left style="thin">
        <color rgb="FFBCB5AC"/>
      </left>
      <right style="thin">
        <color rgb="FFBCB5AC"/>
      </right>
      <top style="thin">
        <color rgb="FFBCB5AC"/>
      </top>
      <bottom style="medium">
        <color rgb="FF000000"/>
      </bottom>
      <diagonal/>
    </border>
    <border>
      <left style="thin">
        <color rgb="FFBCB5AC"/>
      </left>
      <right style="thin">
        <color rgb="FFBCB5AC"/>
      </right>
      <top style="thin">
        <color rgb="FFBCB5AC"/>
      </top>
      <bottom style="thin">
        <color rgb="FFBCB5AC"/>
      </bottom>
      <diagonal/>
    </border>
    <border>
      <left/>
      <right style="thin">
        <color rgb="FFBCB5AC"/>
      </right>
      <top style="thin">
        <color rgb="FFBCB5AC"/>
      </top>
      <bottom style="thin">
        <color rgb="FFBCB5AC"/>
      </bottom>
      <diagonal/>
    </border>
    <border>
      <left style="thin">
        <color rgb="FFBCB5AC"/>
      </left>
      <right style="thin">
        <color rgb="FFBCB5AC"/>
      </right>
      <top/>
      <bottom style="thin">
        <color rgb="FFBCB5AC"/>
      </bottom>
      <diagonal/>
    </border>
    <border>
      <left/>
      <right style="thin">
        <color rgb="FFBCB5AC"/>
      </right>
      <top/>
      <bottom style="thin">
        <color rgb="FFBCB5AC"/>
      </bottom>
      <diagonal/>
    </border>
    <border>
      <left/>
      <right style="thin">
        <color rgb="FFBCB5AC"/>
      </right>
      <top style="thin">
        <color rgb="FFBCB5AC"/>
      </top>
      <bottom style="medium">
        <color rgb="FF000000"/>
      </bottom>
      <diagonal/>
    </border>
    <border>
      <left/>
      <right/>
      <top/>
      <bottom style="thin">
        <color rgb="FFBCB5AC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rgb="FFBCB5AC"/>
      </left>
      <right/>
      <top style="thin">
        <color rgb="FFBCB5AC"/>
      </top>
      <bottom style="medium">
        <color rgb="FF000000"/>
      </bottom>
      <diagonal/>
    </border>
    <border>
      <left style="thin">
        <color theme="0"/>
      </left>
      <right style="medium">
        <color theme="0"/>
      </right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 style="thin">
        <color rgb="FFBCB5AC"/>
      </left>
      <right style="thin">
        <color rgb="FFBCB5AC"/>
      </right>
      <top/>
      <bottom/>
      <diagonal/>
    </border>
    <border>
      <left style="thin">
        <color rgb="FFBCB5AC"/>
      </left>
      <right style="thin">
        <color rgb="FFBCB5AC"/>
      </right>
      <top style="medium">
        <color rgb="FF000000"/>
      </top>
      <bottom/>
      <diagonal/>
    </border>
    <border>
      <left/>
      <right/>
      <top style="thin">
        <color rgb="FFBCB5AC"/>
      </top>
      <bottom style="medium">
        <color rgb="FF000000"/>
      </bottom>
      <diagonal/>
    </border>
    <border>
      <left style="thin">
        <color rgb="FFBCB5AC"/>
      </left>
      <right style="thin">
        <color rgb="FFBCB5AC"/>
      </right>
      <top style="thin">
        <color rgb="FFBCB5AC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n">
        <color rgb="FFFFFFFF"/>
      </bottom>
      <diagonal/>
    </border>
    <border>
      <left/>
      <right style="medium">
        <color theme="0"/>
      </right>
      <top style="medium">
        <color theme="0"/>
      </top>
      <bottom style="thin">
        <color rgb="FFFFFFFF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thin">
        <color rgb="FFFFFFFF"/>
      </right>
      <top/>
      <bottom/>
      <diagonal/>
    </border>
    <border>
      <left style="thin">
        <color rgb="FFFFFFFF"/>
      </left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medium">
        <color theme="0"/>
      </top>
      <bottom style="thin">
        <color rgb="FFFFFFFF"/>
      </bottom>
      <diagonal/>
    </border>
    <border>
      <left style="thick">
        <color rgb="FFFFFFFF"/>
      </left>
      <right/>
      <top style="medium">
        <color theme="0"/>
      </top>
      <bottom/>
      <diagonal/>
    </border>
    <border>
      <left/>
      <right style="thick">
        <color rgb="FFFFFFFF"/>
      </right>
      <top style="medium">
        <color theme="0"/>
      </top>
      <bottom/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Protection="0"/>
    <xf numFmtId="0" fontId="20" fillId="0" borderId="0"/>
  </cellStyleXfs>
  <cellXfs count="30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9" fillId="0" borderId="0" xfId="44" applyNumberFormat="1" applyFont="1" applyBorder="1"/>
    <xf numFmtId="0" fontId="19" fillId="33" borderId="0" xfId="44" applyNumberFormat="1" applyFont="1" applyFill="1" applyBorder="1"/>
    <xf numFmtId="0" fontId="0" fillId="33" borderId="0" xfId="0" applyFill="1"/>
    <xf numFmtId="0" fontId="20" fillId="33" borderId="0" xfId="45" applyFill="1"/>
    <xf numFmtId="0" fontId="20" fillId="33" borderId="10" xfId="45" applyFill="1" applyBorder="1"/>
    <xf numFmtId="0" fontId="19" fillId="0" borderId="0" xfId="44" applyNumberFormat="1" applyFont="1" applyBorder="1" applyAlignment="1">
      <alignment vertical="center"/>
    </xf>
    <xf numFmtId="0" fontId="25" fillId="0" borderId="11" xfId="44" applyNumberFormat="1" applyFont="1" applyFill="1" applyBorder="1" applyAlignment="1">
      <alignment vertical="center"/>
    </xf>
    <xf numFmtId="0" fontId="25" fillId="0" borderId="0" xfId="44" applyNumberFormat="1" applyFont="1" applyBorder="1" applyAlignment="1">
      <alignment vertical="center"/>
    </xf>
    <xf numFmtId="9" fontId="0" fillId="0" borderId="0" xfId="2" applyFont="1"/>
    <xf numFmtId="0" fontId="26" fillId="0" borderId="0" xfId="0" applyFont="1"/>
    <xf numFmtId="164" fontId="0" fillId="0" borderId="0" xfId="2" applyNumberFormat="1" applyFont="1"/>
    <xf numFmtId="0" fontId="16" fillId="0" borderId="0" xfId="0" applyFont="1"/>
    <xf numFmtId="169" fontId="0" fillId="0" borderId="0" xfId="0" applyNumberFormat="1"/>
    <xf numFmtId="1" fontId="0" fillId="0" borderId="0" xfId="0" applyNumberFormat="1"/>
    <xf numFmtId="169" fontId="16" fillId="0" borderId="0" xfId="0" applyNumberFormat="1" applyFont="1"/>
    <xf numFmtId="0" fontId="32" fillId="37" borderId="0" xfId="44" applyNumberFormat="1" applyFont="1" applyFill="1" applyBorder="1" applyAlignment="1">
      <alignment horizontal="right"/>
    </xf>
    <xf numFmtId="0" fontId="33" fillId="37" borderId="0" xfId="44" applyNumberFormat="1" applyFont="1" applyFill="1" applyBorder="1" applyAlignment="1">
      <alignment horizontal="right"/>
    </xf>
    <xf numFmtId="0" fontId="32" fillId="37" borderId="16" xfId="44" applyNumberFormat="1" applyFont="1" applyFill="1" applyBorder="1" applyAlignment="1">
      <alignment horizontal="right"/>
    </xf>
    <xf numFmtId="0" fontId="34" fillId="37" borderId="16" xfId="44" applyNumberFormat="1" applyFont="1" applyFill="1" applyBorder="1"/>
    <xf numFmtId="165" fontId="34" fillId="37" borderId="16" xfId="1" applyNumberFormat="1" applyFont="1" applyFill="1" applyBorder="1" applyAlignment="1">
      <alignment vertical="center"/>
    </xf>
    <xf numFmtId="165" fontId="34" fillId="37" borderId="16" xfId="44" applyNumberFormat="1" applyFont="1" applyFill="1" applyBorder="1" applyAlignment="1">
      <alignment vertical="center"/>
    </xf>
    <xf numFmtId="0" fontId="34" fillId="37" borderId="18" xfId="44" applyNumberFormat="1" applyFont="1" applyFill="1" applyBorder="1" applyAlignment="1">
      <alignment vertical="center"/>
    </xf>
    <xf numFmtId="172" fontId="34" fillId="37" borderId="18" xfId="1" applyNumberFormat="1" applyFont="1" applyFill="1" applyBorder="1" applyAlignment="1">
      <alignment vertical="center"/>
    </xf>
    <xf numFmtId="0" fontId="34" fillId="37" borderId="19" xfId="44" applyNumberFormat="1" applyFont="1" applyFill="1" applyBorder="1" applyAlignment="1">
      <alignment vertical="center"/>
    </xf>
    <xf numFmtId="0" fontId="27" fillId="37" borderId="0" xfId="44" applyNumberFormat="1" applyFont="1" applyFill="1" applyBorder="1"/>
    <xf numFmtId="0" fontId="0" fillId="38" borderId="0" xfId="0" applyFill="1"/>
    <xf numFmtId="0" fontId="0" fillId="33" borderId="15" xfId="0" applyFill="1" applyBorder="1"/>
    <xf numFmtId="0" fontId="28" fillId="37" borderId="16" xfId="44" applyNumberFormat="1" applyFont="1" applyFill="1" applyBorder="1" applyAlignment="1">
      <alignment horizontal="left" vertical="center"/>
    </xf>
    <xf numFmtId="173" fontId="35" fillId="37" borderId="0" xfId="44" applyNumberFormat="1" applyFont="1" applyFill="1" applyBorder="1"/>
    <xf numFmtId="9" fontId="35" fillId="37" borderId="0" xfId="44" applyNumberFormat="1" applyFont="1" applyFill="1" applyBorder="1"/>
    <xf numFmtId="171" fontId="35" fillId="37" borderId="0" xfId="1" applyNumberFormat="1" applyFont="1" applyFill="1" applyBorder="1" applyAlignment="1">
      <alignment vertical="center"/>
    </xf>
    <xf numFmtId="2" fontId="0" fillId="0" borderId="0" xfId="0" applyNumberFormat="1"/>
    <xf numFmtId="170" fontId="0" fillId="0" borderId="0" xfId="0" applyNumberFormat="1"/>
    <xf numFmtId="0" fontId="16" fillId="38" borderId="0" xfId="0" applyFont="1" applyFill="1"/>
    <xf numFmtId="2" fontId="0" fillId="38" borderId="0" xfId="0" applyNumberFormat="1" applyFill="1"/>
    <xf numFmtId="170" fontId="0" fillId="38" borderId="0" xfId="0" applyNumberFormat="1" applyFill="1"/>
    <xf numFmtId="1" fontId="0" fillId="38" borderId="0" xfId="0" applyNumberFormat="1" applyFill="1"/>
    <xf numFmtId="169" fontId="0" fillId="38" borderId="0" xfId="0" applyNumberFormat="1" applyFill="1"/>
    <xf numFmtId="168" fontId="0" fillId="0" borderId="0" xfId="0" applyNumberFormat="1"/>
    <xf numFmtId="166" fontId="0" fillId="0" borderId="0" xfId="0" applyNumberFormat="1"/>
    <xf numFmtId="168" fontId="0" fillId="38" borderId="0" xfId="0" applyNumberFormat="1" applyFill="1"/>
    <xf numFmtId="166" fontId="0" fillId="38" borderId="0" xfId="0" applyNumberFormat="1" applyFill="1"/>
    <xf numFmtId="0" fontId="0" fillId="0" borderId="20" xfId="0" applyBorder="1"/>
    <xf numFmtId="166" fontId="0" fillId="0" borderId="20" xfId="0" applyNumberFormat="1" applyBorder="1"/>
    <xf numFmtId="2" fontId="0" fillId="38" borderId="0" xfId="1" applyNumberFormat="1" applyFont="1" applyFill="1"/>
    <xf numFmtId="174" fontId="35" fillId="37" borderId="0" xfId="44" applyNumberFormat="1" applyFont="1" applyFill="1" applyBorder="1"/>
    <xf numFmtId="170" fontId="35" fillId="37" borderId="0" xfId="44" applyNumberFormat="1" applyFont="1" applyFill="1" applyBorder="1"/>
    <xf numFmtId="1" fontId="35" fillId="37" borderId="0" xfId="44" applyNumberFormat="1" applyFont="1" applyFill="1" applyBorder="1"/>
    <xf numFmtId="171" fontId="35" fillId="37" borderId="0" xfId="1" applyNumberFormat="1" applyFont="1" applyFill="1" applyBorder="1" applyAlignment="1"/>
    <xf numFmtId="0" fontId="23" fillId="33" borderId="0" xfId="0" applyFont="1" applyFill="1"/>
    <xf numFmtId="0" fontId="38" fillId="37" borderId="16" xfId="44" applyNumberFormat="1" applyFont="1" applyFill="1" applyBorder="1" applyAlignment="1">
      <alignment horizontal="left" vertical="center"/>
    </xf>
    <xf numFmtId="9" fontId="35" fillId="37" borderId="0" xfId="2" applyFont="1" applyFill="1" applyBorder="1"/>
    <xf numFmtId="171" fontId="35" fillId="37" borderId="0" xfId="44" applyNumberFormat="1" applyFont="1" applyFill="1" applyBorder="1"/>
    <xf numFmtId="0" fontId="26" fillId="33" borderId="0" xfId="0" applyFont="1" applyFill="1"/>
    <xf numFmtId="14" fontId="26" fillId="33" borderId="0" xfId="0" applyNumberFormat="1" applyFont="1" applyFill="1"/>
    <xf numFmtId="10" fontId="0" fillId="33" borderId="0" xfId="0" applyNumberFormat="1" applyFill="1"/>
    <xf numFmtId="0" fontId="22" fillId="33" borderId="0" xfId="0" applyFont="1" applyFill="1"/>
    <xf numFmtId="0" fontId="40" fillId="33" borderId="22" xfId="0" applyFont="1" applyFill="1" applyBorder="1" applyAlignment="1">
      <alignment horizontal="left" vertical="center" indent="1"/>
    </xf>
    <xf numFmtId="0" fontId="39" fillId="39" borderId="21" xfId="0" applyFont="1" applyFill="1" applyBorder="1" applyAlignment="1">
      <alignment horizontal="left" wrapText="1" indent="1"/>
    </xf>
    <xf numFmtId="0" fontId="39" fillId="39" borderId="21" xfId="0" applyFont="1" applyFill="1" applyBorder="1" applyAlignment="1">
      <alignment horizontal="right" wrapText="1" indent="1"/>
    </xf>
    <xf numFmtId="2" fontId="41" fillId="40" borderId="22" xfId="0" applyNumberFormat="1" applyFont="1" applyFill="1" applyBorder="1" applyAlignment="1">
      <alignment horizontal="right" vertical="center" indent="1"/>
    </xf>
    <xf numFmtId="2" fontId="40" fillId="41" borderId="22" xfId="0" applyNumberFormat="1" applyFont="1" applyFill="1" applyBorder="1" applyAlignment="1">
      <alignment horizontal="right" vertical="center" indent="1"/>
    </xf>
    <xf numFmtId="2" fontId="40" fillId="39" borderId="22" xfId="0" applyNumberFormat="1" applyFont="1" applyFill="1" applyBorder="1" applyAlignment="1">
      <alignment horizontal="right" vertical="center" indent="1"/>
    </xf>
    <xf numFmtId="2" fontId="41" fillId="42" borderId="22" xfId="0" applyNumberFormat="1" applyFont="1" applyFill="1" applyBorder="1" applyAlignment="1">
      <alignment horizontal="right" vertical="center" indent="1"/>
    </xf>
    <xf numFmtId="2" fontId="40" fillId="43" borderId="22" xfId="0" applyNumberFormat="1" applyFont="1" applyFill="1" applyBorder="1" applyAlignment="1">
      <alignment horizontal="right" vertical="center" indent="1"/>
    </xf>
    <xf numFmtId="2" fontId="40" fillId="44" borderId="22" xfId="0" applyNumberFormat="1" applyFont="1" applyFill="1" applyBorder="1" applyAlignment="1">
      <alignment horizontal="right" vertical="center" indent="1"/>
    </xf>
    <xf numFmtId="2" fontId="41" fillId="34" borderId="22" xfId="0" applyNumberFormat="1" applyFont="1" applyFill="1" applyBorder="1" applyAlignment="1">
      <alignment horizontal="right" vertical="center" indent="1"/>
    </xf>
    <xf numFmtId="2" fontId="41" fillId="45" borderId="22" xfId="0" applyNumberFormat="1" applyFont="1" applyFill="1" applyBorder="1" applyAlignment="1">
      <alignment horizontal="right" vertical="center" indent="1"/>
    </xf>
    <xf numFmtId="2" fontId="40" fillId="46" borderId="22" xfId="0" applyNumberFormat="1" applyFont="1" applyFill="1" applyBorder="1" applyAlignment="1">
      <alignment horizontal="right" vertical="center" indent="1"/>
    </xf>
    <xf numFmtId="0" fontId="39" fillId="39" borderId="21" xfId="0" applyFont="1" applyFill="1" applyBorder="1" applyAlignment="1">
      <alignment horizontal="right" indent="1"/>
    </xf>
    <xf numFmtId="0" fontId="33" fillId="39" borderId="21" xfId="0" applyFont="1" applyFill="1" applyBorder="1" applyAlignment="1">
      <alignment horizontal="left" wrapText="1" indent="1"/>
    </xf>
    <xf numFmtId="0" fontId="33" fillId="39" borderId="21" xfId="0" applyFont="1" applyFill="1" applyBorder="1" applyAlignment="1">
      <alignment horizontal="right" wrapText="1" indent="1"/>
    </xf>
    <xf numFmtId="172" fontId="0" fillId="0" borderId="0" xfId="0" applyNumberFormat="1"/>
    <xf numFmtId="0" fontId="33" fillId="37" borderId="21" xfId="0" applyFont="1" applyFill="1" applyBorder="1" applyAlignment="1">
      <alignment horizontal="left" wrapText="1" indent="1"/>
    </xf>
    <xf numFmtId="0" fontId="33" fillId="37" borderId="26" xfId="0" applyFont="1" applyFill="1" applyBorder="1" applyAlignment="1">
      <alignment horizontal="right" wrapText="1" indent="1"/>
    </xf>
    <xf numFmtId="172" fontId="43" fillId="49" borderId="0" xfId="0" applyNumberFormat="1" applyFont="1" applyFill="1"/>
    <xf numFmtId="172" fontId="43" fillId="45" borderId="0" xfId="0" applyNumberFormat="1" applyFont="1" applyFill="1"/>
    <xf numFmtId="172" fontId="43" fillId="47" borderId="0" xfId="0" applyNumberFormat="1" applyFont="1" applyFill="1"/>
    <xf numFmtId="172" fontId="26" fillId="44" borderId="0" xfId="0" applyNumberFormat="1" applyFont="1" applyFill="1"/>
    <xf numFmtId="172" fontId="26" fillId="48" borderId="0" xfId="0" applyNumberFormat="1" applyFont="1" applyFill="1"/>
    <xf numFmtId="172" fontId="43" fillId="40" borderId="0" xfId="0" applyNumberFormat="1" applyFont="1" applyFill="1"/>
    <xf numFmtId="0" fontId="34" fillId="37" borderId="24" xfId="0" applyFont="1" applyFill="1" applyBorder="1" applyAlignment="1">
      <alignment horizontal="left" vertical="center" indent="1"/>
    </xf>
    <xf numFmtId="0" fontId="33" fillId="37" borderId="21" xfId="0" applyFont="1" applyFill="1" applyBorder="1" applyAlignment="1">
      <alignment horizontal="right" wrapText="1" indent="1"/>
    </xf>
    <xf numFmtId="172" fontId="34" fillId="33" borderId="22" xfId="0" applyNumberFormat="1" applyFont="1" applyFill="1" applyBorder="1" applyAlignment="1">
      <alignment horizontal="right" vertical="center" indent="1"/>
    </xf>
    <xf numFmtId="0" fontId="44" fillId="37" borderId="22" xfId="0" applyFont="1" applyFill="1" applyBorder="1" applyAlignment="1">
      <alignment horizontal="left" vertical="center" indent="1"/>
    </xf>
    <xf numFmtId="172" fontId="44" fillId="37" borderId="23" xfId="0" applyNumberFormat="1" applyFont="1" applyFill="1" applyBorder="1" applyAlignment="1">
      <alignment horizontal="right" vertical="center" indent="1"/>
    </xf>
    <xf numFmtId="172" fontId="44" fillId="37" borderId="25" xfId="0" applyNumberFormat="1" applyFont="1" applyFill="1" applyBorder="1" applyAlignment="1">
      <alignment horizontal="right" vertical="center" indent="1"/>
    </xf>
    <xf numFmtId="172" fontId="34" fillId="37" borderId="25" xfId="0" applyNumberFormat="1" applyFont="1" applyFill="1" applyBorder="1" applyAlignment="1">
      <alignment horizontal="right" vertical="center" indent="1"/>
    </xf>
    <xf numFmtId="0" fontId="44" fillId="37" borderId="24" xfId="0" applyFont="1" applyFill="1" applyBorder="1" applyAlignment="1">
      <alignment horizontal="left" vertical="center" indent="1"/>
    </xf>
    <xf numFmtId="0" fontId="22" fillId="33" borderId="15" xfId="0" applyFont="1" applyFill="1" applyBorder="1"/>
    <xf numFmtId="0" fontId="22" fillId="33" borderId="17" xfId="0" applyFont="1" applyFill="1" applyBorder="1"/>
    <xf numFmtId="0" fontId="45" fillId="37" borderId="18" xfId="44" applyNumberFormat="1" applyFont="1" applyFill="1" applyBorder="1" applyAlignment="1">
      <alignment horizontal="left" vertical="center" indent="1"/>
    </xf>
    <xf numFmtId="0" fontId="34" fillId="50" borderId="22" xfId="0" applyFont="1" applyFill="1" applyBorder="1" applyAlignment="1">
      <alignment horizontal="left" vertical="center" indent="1"/>
    </xf>
    <xf numFmtId="0" fontId="46" fillId="37" borderId="18" xfId="44" applyNumberFormat="1" applyFont="1" applyFill="1" applyBorder="1" applyAlignment="1">
      <alignment horizontal="left" vertical="center" indent="1"/>
    </xf>
    <xf numFmtId="164" fontId="35" fillId="37" borderId="0" xfId="2" applyNumberFormat="1" applyFont="1" applyFill="1" applyBorder="1"/>
    <xf numFmtId="9" fontId="35" fillId="37" borderId="18" xfId="44" applyNumberFormat="1" applyFont="1" applyFill="1" applyBorder="1"/>
    <xf numFmtId="171" fontId="35" fillId="37" borderId="18" xfId="1" applyNumberFormat="1" applyFont="1" applyFill="1" applyBorder="1" applyAlignment="1"/>
    <xf numFmtId="173" fontId="35" fillId="37" borderId="17" xfId="44" applyNumberFormat="1" applyFont="1" applyFill="1" applyBorder="1"/>
    <xf numFmtId="174" fontId="35" fillId="37" borderId="18" xfId="44" applyNumberFormat="1" applyFont="1" applyFill="1" applyBorder="1"/>
    <xf numFmtId="9" fontId="35" fillId="37" borderId="18" xfId="2" applyFont="1" applyFill="1" applyBorder="1"/>
    <xf numFmtId="170" fontId="35" fillId="37" borderId="18" xfId="44" applyNumberFormat="1" applyFont="1" applyFill="1" applyBorder="1"/>
    <xf numFmtId="9" fontId="35" fillId="37" borderId="17" xfId="2" applyFont="1" applyFill="1" applyBorder="1"/>
    <xf numFmtId="0" fontId="1" fillId="33" borderId="0" xfId="0" applyFont="1" applyFill="1"/>
    <xf numFmtId="173" fontId="35" fillId="37" borderId="18" xfId="44" applyNumberFormat="1" applyFont="1" applyFill="1" applyBorder="1"/>
    <xf numFmtId="165" fontId="34" fillId="37" borderId="19" xfId="44" applyNumberFormat="1" applyFont="1" applyFill="1" applyBorder="1" applyAlignment="1">
      <alignment vertical="center"/>
    </xf>
    <xf numFmtId="0" fontId="33" fillId="37" borderId="16" xfId="44" applyNumberFormat="1" applyFont="1" applyFill="1" applyBorder="1" applyAlignment="1">
      <alignment horizontal="right"/>
    </xf>
    <xf numFmtId="0" fontId="27" fillId="37" borderId="15" xfId="44" applyNumberFormat="1" applyFont="1" applyFill="1" applyBorder="1"/>
    <xf numFmtId="164" fontId="35" fillId="37" borderId="18" xfId="2" applyNumberFormat="1" applyFont="1" applyFill="1" applyBorder="1"/>
    <xf numFmtId="0" fontId="34" fillId="0" borderId="22" xfId="0" applyFont="1" applyBorder="1" applyAlignment="1">
      <alignment horizontal="left" vertical="center" indent="1"/>
    </xf>
    <xf numFmtId="9" fontId="34" fillId="0" borderId="22" xfId="2" applyFont="1" applyFill="1" applyBorder="1" applyAlignment="1">
      <alignment horizontal="right" vertical="center" indent="1"/>
    </xf>
    <xf numFmtId="0" fontId="47" fillId="37" borderId="33" xfId="0" applyFont="1" applyFill="1" applyBorder="1" applyAlignment="1">
      <alignment horizontal="center" vertical="center"/>
    </xf>
    <xf numFmtId="175" fontId="0" fillId="0" borderId="0" xfId="0" applyNumberFormat="1"/>
    <xf numFmtId="0" fontId="33" fillId="39" borderId="21" xfId="0" applyFont="1" applyFill="1" applyBorder="1" applyAlignment="1">
      <alignment horizontal="center" wrapText="1"/>
    </xf>
    <xf numFmtId="164" fontId="0" fillId="0" borderId="0" xfId="0" applyNumberFormat="1"/>
    <xf numFmtId="164" fontId="34" fillId="0" borderId="22" xfId="0" applyNumberFormat="1" applyFont="1" applyBorder="1" applyAlignment="1">
      <alignment horizontal="right" vertical="center" indent="1"/>
    </xf>
    <xf numFmtId="164" fontId="28" fillId="0" borderId="22" xfId="0" applyNumberFormat="1" applyFont="1" applyBorder="1" applyAlignment="1">
      <alignment horizontal="right" vertical="center" indent="1"/>
    </xf>
    <xf numFmtId="164" fontId="29" fillId="0" borderId="22" xfId="0" applyNumberFormat="1" applyFont="1" applyBorder="1" applyAlignment="1">
      <alignment horizontal="right" vertical="center" indent="1"/>
    </xf>
    <xf numFmtId="164" fontId="30" fillId="0" borderId="22" xfId="0" applyNumberFormat="1" applyFont="1" applyBorder="1" applyAlignment="1">
      <alignment horizontal="right" vertical="center" indent="1"/>
    </xf>
    <xf numFmtId="164" fontId="31" fillId="0" borderId="22" xfId="0" applyNumberFormat="1" applyFont="1" applyBorder="1" applyAlignment="1">
      <alignment horizontal="right" vertical="center" indent="1"/>
    </xf>
    <xf numFmtId="164" fontId="37" fillId="0" borderId="22" xfId="0" applyNumberFormat="1" applyFont="1" applyBorder="1" applyAlignment="1">
      <alignment horizontal="right" vertical="center" indent="1"/>
    </xf>
    <xf numFmtId="164" fontId="48" fillId="0" borderId="22" xfId="0" applyNumberFormat="1" applyFont="1" applyBorder="1" applyAlignment="1">
      <alignment horizontal="right" vertical="center" indent="1"/>
    </xf>
    <xf numFmtId="178" fontId="0" fillId="0" borderId="0" xfId="0" applyNumberFormat="1"/>
    <xf numFmtId="179" fontId="34" fillId="0" borderId="22" xfId="0" applyNumberFormat="1" applyFont="1" applyBorder="1" applyAlignment="1">
      <alignment horizontal="right" vertical="center" indent="1"/>
    </xf>
    <xf numFmtId="0" fontId="34" fillId="38" borderId="22" xfId="0" applyFont="1" applyFill="1" applyBorder="1" applyAlignment="1">
      <alignment horizontal="right" vertical="center" indent="1"/>
    </xf>
    <xf numFmtId="0" fontId="28" fillId="0" borderId="22" xfId="0" applyFont="1" applyBorder="1" applyAlignment="1">
      <alignment horizontal="left" vertical="center" indent="1"/>
    </xf>
    <xf numFmtId="0" fontId="29" fillId="0" borderId="22" xfId="0" applyFont="1" applyBorder="1" applyAlignment="1">
      <alignment horizontal="left" vertical="center" indent="1"/>
    </xf>
    <xf numFmtId="0" fontId="30" fillId="0" borderId="22" xfId="0" applyFont="1" applyBorder="1" applyAlignment="1">
      <alignment horizontal="left" vertical="center" indent="1"/>
    </xf>
    <xf numFmtId="0" fontId="31" fillId="0" borderId="22" xfId="0" applyFont="1" applyBorder="1" applyAlignment="1">
      <alignment horizontal="left" vertical="center" indent="1"/>
    </xf>
    <xf numFmtId="0" fontId="37" fillId="0" borderId="22" xfId="0" applyFont="1" applyBorder="1" applyAlignment="1">
      <alignment horizontal="left" vertical="center" indent="1"/>
    </xf>
    <xf numFmtId="0" fontId="48" fillId="0" borderId="22" xfId="0" applyFont="1" applyBorder="1" applyAlignment="1">
      <alignment horizontal="left" vertical="center" indent="1"/>
    </xf>
    <xf numFmtId="0" fontId="45" fillId="0" borderId="22" xfId="0" applyFont="1" applyBorder="1" applyAlignment="1">
      <alignment horizontal="left" vertical="center" indent="1"/>
    </xf>
    <xf numFmtId="0" fontId="49" fillId="0" borderId="22" xfId="0" applyFont="1" applyBorder="1" applyAlignment="1">
      <alignment horizontal="left" vertical="center" indent="1"/>
    </xf>
    <xf numFmtId="178" fontId="34" fillId="0" borderId="22" xfId="0" applyNumberFormat="1" applyFont="1" applyBorder="1" applyAlignment="1">
      <alignment horizontal="right" vertical="center" indent="1"/>
    </xf>
    <xf numFmtId="0" fontId="33" fillId="33" borderId="21" xfId="0" applyFont="1" applyFill="1" applyBorder="1" applyAlignment="1">
      <alignment horizontal="center" wrapText="1"/>
    </xf>
    <xf numFmtId="9" fontId="34" fillId="33" borderId="22" xfId="2" applyFont="1" applyFill="1" applyBorder="1" applyAlignment="1">
      <alignment horizontal="left" vertical="center" indent="1"/>
    </xf>
    <xf numFmtId="9" fontId="34" fillId="33" borderId="22" xfId="2" applyFont="1" applyFill="1" applyBorder="1" applyAlignment="1">
      <alignment horizontal="right" vertical="center" indent="1"/>
    </xf>
    <xf numFmtId="9" fontId="44" fillId="33" borderId="22" xfId="2" applyFont="1" applyFill="1" applyBorder="1" applyAlignment="1">
      <alignment horizontal="right" vertical="center" indent="1"/>
    </xf>
    <xf numFmtId="180" fontId="0" fillId="0" borderId="0" xfId="0" applyNumberFormat="1"/>
    <xf numFmtId="167" fontId="0" fillId="0" borderId="0" xfId="0" applyNumberFormat="1"/>
    <xf numFmtId="0" fontId="50" fillId="37" borderId="16" xfId="44" applyNumberFormat="1" applyFont="1" applyFill="1" applyBorder="1" applyAlignment="1">
      <alignment horizontal="left" vertical="center"/>
    </xf>
    <xf numFmtId="1" fontId="35" fillId="37" borderId="18" xfId="44" applyNumberFormat="1" applyFont="1" applyFill="1" applyBorder="1"/>
    <xf numFmtId="169" fontId="0" fillId="33" borderId="0" xfId="0" applyNumberFormat="1" applyFill="1"/>
    <xf numFmtId="168" fontId="0" fillId="33" borderId="0" xfId="0" applyNumberFormat="1" applyFill="1"/>
    <xf numFmtId="166" fontId="0" fillId="33" borderId="0" xfId="0" applyNumberFormat="1" applyFill="1"/>
    <xf numFmtId="2" fontId="0" fillId="33" borderId="0" xfId="0" applyNumberFormat="1" applyFill="1"/>
    <xf numFmtId="1" fontId="0" fillId="33" borderId="0" xfId="0" applyNumberFormat="1" applyFill="1"/>
    <xf numFmtId="2" fontId="0" fillId="33" borderId="0" xfId="1" applyNumberFormat="1" applyFont="1" applyFill="1"/>
    <xf numFmtId="171" fontId="35" fillId="37" borderId="18" xfId="44" applyNumberFormat="1" applyFont="1" applyFill="1" applyBorder="1"/>
    <xf numFmtId="0" fontId="21" fillId="37" borderId="16" xfId="44" applyNumberFormat="1" applyFont="1" applyFill="1" applyBorder="1" applyAlignment="1">
      <alignment horizontal="left" vertical="center"/>
    </xf>
    <xf numFmtId="0" fontId="20" fillId="37" borderId="16" xfId="44" applyNumberFormat="1" applyFont="1" applyFill="1" applyBorder="1" applyAlignment="1">
      <alignment horizontal="left" vertical="center" indent="1"/>
    </xf>
    <xf numFmtId="0" fontId="20" fillId="37" borderId="19" xfId="44" applyNumberFormat="1" applyFont="1" applyFill="1" applyBorder="1" applyAlignment="1">
      <alignment horizontal="left" vertical="center" indent="1"/>
    </xf>
    <xf numFmtId="0" fontId="38" fillId="37" borderId="16" xfId="44" applyNumberFormat="1" applyFont="1" applyFill="1" applyBorder="1" applyAlignment="1">
      <alignment horizontal="left" vertical="center" indent="1"/>
    </xf>
    <xf numFmtId="0" fontId="34" fillId="0" borderId="0" xfId="0" applyFont="1"/>
    <xf numFmtId="0" fontId="34" fillId="37" borderId="32" xfId="0" applyFont="1" applyFill="1" applyBorder="1"/>
    <xf numFmtId="0" fontId="34" fillId="37" borderId="38" xfId="0" applyFont="1" applyFill="1" applyBorder="1"/>
    <xf numFmtId="0" fontId="44" fillId="54" borderId="0" xfId="0" applyFont="1" applyFill="1" applyAlignment="1">
      <alignment horizontal="center" vertical="center" textRotation="90"/>
    </xf>
    <xf numFmtId="0" fontId="53" fillId="54" borderId="0" xfId="0" applyFont="1" applyFill="1" applyAlignment="1">
      <alignment horizontal="left" indent="1"/>
    </xf>
    <xf numFmtId="0" fontId="52" fillId="54" borderId="0" xfId="0" applyFont="1" applyFill="1" applyAlignment="1">
      <alignment horizontal="left" indent="2"/>
    </xf>
    <xf numFmtId="0" fontId="44" fillId="54" borderId="39" xfId="0" applyFont="1" applyFill="1" applyBorder="1" applyAlignment="1">
      <alignment horizontal="center" vertical="center" textRotation="90"/>
    </xf>
    <xf numFmtId="0" fontId="47" fillId="37" borderId="32" xfId="0" applyFont="1" applyFill="1" applyBorder="1"/>
    <xf numFmtId="0" fontId="40" fillId="52" borderId="43" xfId="0" applyFont="1" applyFill="1" applyBorder="1"/>
    <xf numFmtId="0" fontId="40" fillId="52" borderId="28" xfId="0" applyFont="1" applyFill="1" applyBorder="1"/>
    <xf numFmtId="167" fontId="53" fillId="52" borderId="44" xfId="0" applyNumberFormat="1" applyFont="1" applyFill="1" applyBorder="1" applyAlignment="1">
      <alignment horizontal="left" indent="1"/>
    </xf>
    <xf numFmtId="181" fontId="53" fillId="52" borderId="45" xfId="0" applyNumberFormat="1" applyFont="1" applyFill="1" applyBorder="1" applyAlignment="1">
      <alignment horizontal="left" indent="1"/>
    </xf>
    <xf numFmtId="9" fontId="52" fillId="52" borderId="43" xfId="0" applyNumberFormat="1" applyFont="1" applyFill="1" applyBorder="1" applyAlignment="1">
      <alignment horizontal="left" indent="2"/>
    </xf>
    <xf numFmtId="9" fontId="52" fillId="52" borderId="45" xfId="0" applyNumberFormat="1" applyFont="1" applyFill="1" applyBorder="1" applyAlignment="1">
      <alignment horizontal="left" indent="2"/>
    </xf>
    <xf numFmtId="177" fontId="52" fillId="52" borderId="43" xfId="0" applyNumberFormat="1" applyFont="1" applyFill="1" applyBorder="1" applyAlignment="1">
      <alignment horizontal="left" indent="2"/>
    </xf>
    <xf numFmtId="177" fontId="52" fillId="52" borderId="45" xfId="0" applyNumberFormat="1" applyFont="1" applyFill="1" applyBorder="1" applyAlignment="1">
      <alignment horizontal="left" indent="2"/>
    </xf>
    <xf numFmtId="177" fontId="52" fillId="52" borderId="31" xfId="0" applyNumberFormat="1" applyFont="1" applyFill="1" applyBorder="1" applyAlignment="1">
      <alignment horizontal="left" indent="2"/>
    </xf>
    <xf numFmtId="176" fontId="53" fillId="52" borderId="43" xfId="0" applyNumberFormat="1" applyFont="1" applyFill="1" applyBorder="1" applyAlignment="1">
      <alignment horizontal="left" indent="1"/>
    </xf>
    <xf numFmtId="176" fontId="53" fillId="52" borderId="31" xfId="0" applyNumberFormat="1" applyFont="1" applyFill="1" applyBorder="1" applyAlignment="1">
      <alignment horizontal="left" indent="1"/>
    </xf>
    <xf numFmtId="177" fontId="52" fillId="52" borderId="43" xfId="0" applyNumberFormat="1" applyFont="1" applyFill="1" applyBorder="1" applyAlignment="1">
      <alignment horizontal="left" indent="1"/>
    </xf>
    <xf numFmtId="177" fontId="52" fillId="52" borderId="31" xfId="0" applyNumberFormat="1" applyFont="1" applyFill="1" applyBorder="1" applyAlignment="1">
      <alignment horizontal="left" indent="1"/>
    </xf>
    <xf numFmtId="0" fontId="52" fillId="52" borderId="46" xfId="0" applyFont="1" applyFill="1" applyBorder="1"/>
    <xf numFmtId="0" fontId="52" fillId="52" borderId="29" xfId="0" applyFont="1" applyFill="1" applyBorder="1"/>
    <xf numFmtId="0" fontId="52" fillId="56" borderId="43" xfId="0" applyFont="1" applyFill="1" applyBorder="1"/>
    <xf numFmtId="0" fontId="52" fillId="56" borderId="28" xfId="0" applyFont="1" applyFill="1" applyBorder="1"/>
    <xf numFmtId="167" fontId="53" fillId="56" borderId="43" xfId="0" applyNumberFormat="1" applyFont="1" applyFill="1" applyBorder="1" applyAlignment="1">
      <alignment horizontal="left" indent="1"/>
    </xf>
    <xf numFmtId="181" fontId="53" fillId="56" borderId="45" xfId="0" applyNumberFormat="1" applyFont="1" applyFill="1" applyBorder="1" applyAlignment="1">
      <alignment horizontal="left" indent="1"/>
    </xf>
    <xf numFmtId="9" fontId="52" fillId="56" borderId="43" xfId="0" applyNumberFormat="1" applyFont="1" applyFill="1" applyBorder="1" applyAlignment="1">
      <alignment horizontal="left" indent="2"/>
    </xf>
    <xf numFmtId="9" fontId="52" fillId="56" borderId="45" xfId="0" applyNumberFormat="1" applyFont="1" applyFill="1" applyBorder="1" applyAlignment="1">
      <alignment horizontal="left" indent="2"/>
    </xf>
    <xf numFmtId="177" fontId="52" fillId="56" borderId="43" xfId="0" applyNumberFormat="1" applyFont="1" applyFill="1" applyBorder="1" applyAlignment="1">
      <alignment horizontal="left" indent="2"/>
    </xf>
    <xf numFmtId="177" fontId="52" fillId="56" borderId="45" xfId="0" applyNumberFormat="1" applyFont="1" applyFill="1" applyBorder="1" applyAlignment="1">
      <alignment horizontal="left" indent="2"/>
    </xf>
    <xf numFmtId="177" fontId="52" fillId="56" borderId="31" xfId="0" applyNumberFormat="1" applyFont="1" applyFill="1" applyBorder="1" applyAlignment="1">
      <alignment horizontal="left" indent="2"/>
    </xf>
    <xf numFmtId="176" fontId="53" fillId="56" borderId="43" xfId="0" applyNumberFormat="1" applyFont="1" applyFill="1" applyBorder="1" applyAlignment="1">
      <alignment horizontal="left" indent="1"/>
    </xf>
    <xf numFmtId="176" fontId="53" fillId="56" borderId="31" xfId="0" applyNumberFormat="1" applyFont="1" applyFill="1" applyBorder="1" applyAlignment="1">
      <alignment horizontal="left" indent="1"/>
    </xf>
    <xf numFmtId="177" fontId="52" fillId="56" borderId="43" xfId="0" applyNumberFormat="1" applyFont="1" applyFill="1" applyBorder="1" applyAlignment="1">
      <alignment horizontal="left" indent="1"/>
    </xf>
    <xf numFmtId="177" fontId="52" fillId="56" borderId="31" xfId="0" applyNumberFormat="1" applyFont="1" applyFill="1" applyBorder="1" applyAlignment="1">
      <alignment horizontal="left" indent="1"/>
    </xf>
    <xf numFmtId="9" fontId="52" fillId="56" borderId="46" xfId="0" applyNumberFormat="1" applyFont="1" applyFill="1" applyBorder="1" applyAlignment="1">
      <alignment horizontal="left" indent="1"/>
    </xf>
    <xf numFmtId="9" fontId="52" fillId="56" borderId="29" xfId="0" applyNumberFormat="1" applyFont="1" applyFill="1" applyBorder="1" applyAlignment="1">
      <alignment horizontal="left" indent="1"/>
    </xf>
    <xf numFmtId="0" fontId="34" fillId="38" borderId="34" xfId="0" applyFont="1" applyFill="1" applyBorder="1" applyAlignment="1">
      <alignment horizontal="right" vertical="center" indent="1"/>
    </xf>
    <xf numFmtId="0" fontId="20" fillId="33" borderId="28" xfId="45" applyFill="1" applyBorder="1"/>
    <xf numFmtId="0" fontId="40" fillId="55" borderId="43" xfId="0" applyFont="1" applyFill="1" applyBorder="1"/>
    <xf numFmtId="0" fontId="40" fillId="55" borderId="28" xfId="0" applyFont="1" applyFill="1" applyBorder="1"/>
    <xf numFmtId="167" fontId="53" fillId="55" borderId="43" xfId="0" applyNumberFormat="1" applyFont="1" applyFill="1" applyBorder="1" applyAlignment="1">
      <alignment horizontal="left" indent="1"/>
    </xf>
    <xf numFmtId="181" fontId="53" fillId="55" borderId="45" xfId="0" applyNumberFormat="1" applyFont="1" applyFill="1" applyBorder="1" applyAlignment="1">
      <alignment horizontal="left" indent="1"/>
    </xf>
    <xf numFmtId="9" fontId="52" fillId="55" borderId="43" xfId="0" applyNumberFormat="1" applyFont="1" applyFill="1" applyBorder="1" applyAlignment="1">
      <alignment horizontal="left" indent="2"/>
    </xf>
    <xf numFmtId="9" fontId="52" fillId="55" borderId="45" xfId="0" applyNumberFormat="1" applyFont="1" applyFill="1" applyBorder="1" applyAlignment="1">
      <alignment horizontal="left" indent="2"/>
    </xf>
    <xf numFmtId="177" fontId="52" fillId="55" borderId="43" xfId="0" applyNumberFormat="1" applyFont="1" applyFill="1" applyBorder="1" applyAlignment="1">
      <alignment horizontal="left" indent="2"/>
    </xf>
    <xf numFmtId="177" fontId="52" fillId="55" borderId="31" xfId="0" applyNumberFormat="1" applyFont="1" applyFill="1" applyBorder="1" applyAlignment="1">
      <alignment horizontal="left" indent="2"/>
    </xf>
    <xf numFmtId="176" fontId="53" fillId="55" borderId="43" xfId="0" applyNumberFormat="1" applyFont="1" applyFill="1" applyBorder="1" applyAlignment="1">
      <alignment horizontal="left" indent="1"/>
    </xf>
    <xf numFmtId="176" fontId="53" fillId="55" borderId="31" xfId="0" applyNumberFormat="1" applyFont="1" applyFill="1" applyBorder="1" applyAlignment="1">
      <alignment horizontal="left" indent="1"/>
    </xf>
    <xf numFmtId="177" fontId="52" fillId="55" borderId="43" xfId="0" applyNumberFormat="1" applyFont="1" applyFill="1" applyBorder="1" applyAlignment="1">
      <alignment horizontal="left" indent="1"/>
    </xf>
    <xf numFmtId="177" fontId="52" fillId="55" borderId="31" xfId="0" applyNumberFormat="1" applyFont="1" applyFill="1" applyBorder="1" applyAlignment="1">
      <alignment horizontal="left" indent="1"/>
    </xf>
    <xf numFmtId="0" fontId="52" fillId="55" borderId="46" xfId="0" applyFont="1" applyFill="1" applyBorder="1"/>
    <xf numFmtId="0" fontId="52" fillId="55" borderId="29" xfId="0" applyFont="1" applyFill="1" applyBorder="1"/>
    <xf numFmtId="172" fontId="0" fillId="0" borderId="0" xfId="1" applyNumberFormat="1" applyFont="1"/>
    <xf numFmtId="9" fontId="0" fillId="38" borderId="0" xfId="2" applyFont="1" applyFill="1"/>
    <xf numFmtId="166" fontId="0" fillId="38" borderId="20" xfId="0" applyNumberFormat="1" applyFill="1" applyBorder="1"/>
    <xf numFmtId="14" fontId="0" fillId="0" borderId="0" xfId="0" applyNumberFormat="1" applyAlignment="1">
      <alignment horizontal="left"/>
    </xf>
    <xf numFmtId="0" fontId="0" fillId="0" borderId="48" xfId="0" applyBorder="1"/>
    <xf numFmtId="0" fontId="47" fillId="37" borderId="48" xfId="0" applyFont="1" applyFill="1" applyBorder="1" applyAlignment="1">
      <alignment horizontal="center" vertical="center"/>
    </xf>
    <xf numFmtId="167" fontId="53" fillId="53" borderId="43" xfId="0" applyNumberFormat="1" applyFont="1" applyFill="1" applyBorder="1" applyAlignment="1">
      <alignment horizontal="left" indent="1"/>
    </xf>
    <xf numFmtId="181" fontId="53" fillId="53" borderId="45" xfId="0" applyNumberFormat="1" applyFont="1" applyFill="1" applyBorder="1" applyAlignment="1">
      <alignment horizontal="left" indent="1"/>
    </xf>
    <xf numFmtId="9" fontId="52" fillId="53" borderId="43" xfId="0" applyNumberFormat="1" applyFont="1" applyFill="1" applyBorder="1" applyAlignment="1">
      <alignment horizontal="left" indent="2"/>
    </xf>
    <xf numFmtId="9" fontId="52" fillId="53" borderId="45" xfId="0" applyNumberFormat="1" applyFont="1" applyFill="1" applyBorder="1" applyAlignment="1">
      <alignment horizontal="left" indent="2"/>
    </xf>
    <xf numFmtId="177" fontId="52" fillId="53" borderId="43" xfId="0" applyNumberFormat="1" applyFont="1" applyFill="1" applyBorder="1" applyAlignment="1">
      <alignment horizontal="left" indent="2"/>
    </xf>
    <xf numFmtId="177" fontId="52" fillId="53" borderId="31" xfId="0" applyNumberFormat="1" applyFont="1" applyFill="1" applyBorder="1" applyAlignment="1">
      <alignment horizontal="left" indent="2"/>
    </xf>
    <xf numFmtId="176" fontId="53" fillId="53" borderId="43" xfId="0" applyNumberFormat="1" applyFont="1" applyFill="1" applyBorder="1" applyAlignment="1">
      <alignment horizontal="left" indent="1"/>
    </xf>
    <xf numFmtId="176" fontId="53" fillId="53" borderId="31" xfId="0" applyNumberFormat="1" applyFont="1" applyFill="1" applyBorder="1" applyAlignment="1">
      <alignment horizontal="left" indent="1"/>
    </xf>
    <xf numFmtId="177" fontId="52" fillId="53" borderId="43" xfId="0" applyNumberFormat="1" applyFont="1" applyFill="1" applyBorder="1" applyAlignment="1">
      <alignment horizontal="left" indent="1"/>
    </xf>
    <xf numFmtId="176" fontId="53" fillId="53" borderId="28" xfId="0" applyNumberFormat="1" applyFont="1" applyFill="1" applyBorder="1" applyAlignment="1">
      <alignment horizontal="left" indent="1"/>
    </xf>
    <xf numFmtId="177" fontId="52" fillId="53" borderId="46" xfId="0" applyNumberFormat="1" applyFont="1" applyFill="1" applyBorder="1" applyAlignment="1">
      <alignment horizontal="left" indent="1"/>
    </xf>
    <xf numFmtId="176" fontId="53" fillId="53" borderId="29" xfId="0" applyNumberFormat="1" applyFont="1" applyFill="1" applyBorder="1" applyAlignment="1">
      <alignment horizontal="left" indent="1"/>
    </xf>
    <xf numFmtId="0" fontId="40" fillId="53" borderId="43" xfId="0" applyFont="1" applyFill="1" applyBorder="1"/>
    <xf numFmtId="0" fontId="40" fillId="53" borderId="28" xfId="0" applyFont="1" applyFill="1" applyBorder="1"/>
    <xf numFmtId="0" fontId="54" fillId="37" borderId="16" xfId="44" applyNumberFormat="1" applyFont="1" applyFill="1" applyBorder="1" applyAlignment="1">
      <alignment horizontal="left" vertical="center"/>
    </xf>
    <xf numFmtId="0" fontId="55" fillId="37" borderId="16" xfId="44" applyNumberFormat="1" applyFont="1" applyFill="1" applyBorder="1" applyAlignment="1">
      <alignment horizontal="left" vertical="center"/>
    </xf>
    <xf numFmtId="0" fontId="56" fillId="37" borderId="16" xfId="44" applyNumberFormat="1" applyFont="1" applyFill="1" applyBorder="1" applyAlignment="1">
      <alignment horizontal="left" vertical="center"/>
    </xf>
    <xf numFmtId="0" fontId="57" fillId="37" borderId="16" xfId="44" applyNumberFormat="1" applyFont="1" applyFill="1" applyBorder="1" applyAlignment="1">
      <alignment horizontal="left" vertical="center"/>
    </xf>
    <xf numFmtId="0" fontId="58" fillId="37" borderId="16" xfId="44" applyNumberFormat="1" applyFont="1" applyFill="1" applyBorder="1" applyAlignment="1">
      <alignment horizontal="left" vertical="center"/>
    </xf>
    <xf numFmtId="182" fontId="35" fillId="37" borderId="17" xfId="44" applyNumberFormat="1" applyFont="1" applyFill="1" applyBorder="1"/>
    <xf numFmtId="170" fontId="0" fillId="33" borderId="0" xfId="0" applyNumberFormat="1" applyFill="1"/>
    <xf numFmtId="0" fontId="16" fillId="33" borderId="0" xfId="0" applyFont="1" applyFill="1"/>
    <xf numFmtId="164" fontId="35" fillId="37" borderId="16" xfId="2" applyNumberFormat="1" applyFont="1" applyFill="1" applyBorder="1"/>
    <xf numFmtId="164" fontId="35" fillId="37" borderId="19" xfId="2" applyNumberFormat="1" applyFont="1" applyFill="1" applyBorder="1"/>
    <xf numFmtId="164" fontId="35" fillId="37" borderId="16" xfId="44" applyNumberFormat="1" applyFont="1" applyFill="1" applyBorder="1"/>
    <xf numFmtId="164" fontId="35" fillId="37" borderId="19" xfId="44" applyNumberFormat="1" applyFont="1" applyFill="1" applyBorder="1"/>
    <xf numFmtId="164" fontId="34" fillId="37" borderId="19" xfId="1" applyNumberFormat="1" applyFont="1" applyFill="1" applyBorder="1" applyAlignment="1">
      <alignment vertical="center"/>
    </xf>
    <xf numFmtId="183" fontId="0" fillId="0" borderId="0" xfId="0" applyNumberFormat="1"/>
    <xf numFmtId="0" fontId="40" fillId="57" borderId="43" xfId="0" applyFont="1" applyFill="1" applyBorder="1"/>
    <xf numFmtId="0" fontId="40" fillId="57" borderId="0" xfId="0" applyFont="1" applyFill="1"/>
    <xf numFmtId="167" fontId="53" fillId="57" borderId="43" xfId="0" applyNumberFormat="1" applyFont="1" applyFill="1" applyBorder="1" applyAlignment="1">
      <alignment horizontal="left" indent="1"/>
    </xf>
    <xf numFmtId="181" fontId="53" fillId="57" borderId="49" xfId="0" applyNumberFormat="1" applyFont="1" applyFill="1" applyBorder="1" applyAlignment="1">
      <alignment horizontal="left" indent="1"/>
    </xf>
    <xf numFmtId="9" fontId="52" fillId="57" borderId="43" xfId="0" applyNumberFormat="1" applyFont="1" applyFill="1" applyBorder="1" applyAlignment="1">
      <alignment horizontal="left" indent="2"/>
    </xf>
    <xf numFmtId="9" fontId="52" fillId="57" borderId="49" xfId="0" applyNumberFormat="1" applyFont="1" applyFill="1" applyBorder="1" applyAlignment="1">
      <alignment horizontal="left" indent="2"/>
    </xf>
    <xf numFmtId="177" fontId="52" fillId="57" borderId="43" xfId="0" applyNumberFormat="1" applyFont="1" applyFill="1" applyBorder="1" applyAlignment="1">
      <alignment horizontal="left" indent="2"/>
    </xf>
    <xf numFmtId="177" fontId="52" fillId="57" borderId="49" xfId="0" applyNumberFormat="1" applyFont="1" applyFill="1" applyBorder="1" applyAlignment="1">
      <alignment horizontal="left" indent="2"/>
    </xf>
    <xf numFmtId="177" fontId="52" fillId="57" borderId="50" xfId="0" applyNumberFormat="1" applyFont="1" applyFill="1" applyBorder="1" applyAlignment="1">
      <alignment horizontal="left" indent="2"/>
    </xf>
    <xf numFmtId="176" fontId="53" fillId="57" borderId="43" xfId="0" applyNumberFormat="1" applyFont="1" applyFill="1" applyBorder="1" applyAlignment="1">
      <alignment horizontal="left" indent="1"/>
    </xf>
    <xf numFmtId="176" fontId="53" fillId="57" borderId="50" xfId="0" applyNumberFormat="1" applyFont="1" applyFill="1" applyBorder="1" applyAlignment="1">
      <alignment horizontal="left" indent="1"/>
    </xf>
    <xf numFmtId="177" fontId="52" fillId="57" borderId="43" xfId="0" applyNumberFormat="1" applyFont="1" applyFill="1" applyBorder="1" applyAlignment="1">
      <alignment horizontal="left" indent="1"/>
    </xf>
    <xf numFmtId="177" fontId="52" fillId="57" borderId="50" xfId="0" applyNumberFormat="1" applyFont="1" applyFill="1" applyBorder="1" applyAlignment="1">
      <alignment horizontal="left" indent="1"/>
    </xf>
    <xf numFmtId="0" fontId="52" fillId="57" borderId="43" xfId="0" applyFont="1" applyFill="1" applyBorder="1"/>
    <xf numFmtId="0" fontId="52" fillId="57" borderId="0" xfId="0" applyFont="1" applyFill="1"/>
    <xf numFmtId="0" fontId="52" fillId="57" borderId="47" xfId="0" applyFont="1" applyFill="1" applyBorder="1"/>
    <xf numFmtId="0" fontId="52" fillId="57" borderId="46" xfId="0" applyFont="1" applyFill="1" applyBorder="1"/>
    <xf numFmtId="0" fontId="59" fillId="37" borderId="16" xfId="44" applyNumberFormat="1" applyFont="1" applyFill="1" applyBorder="1" applyAlignment="1">
      <alignment horizontal="left" vertical="center"/>
    </xf>
    <xf numFmtId="0" fontId="60" fillId="33" borderId="0" xfId="0" applyFont="1" applyFill="1"/>
    <xf numFmtId="0" fontId="61" fillId="37" borderId="0" xfId="0" applyFont="1" applyFill="1"/>
    <xf numFmtId="0" fontId="38" fillId="37" borderId="19" xfId="44" applyNumberFormat="1" applyFont="1" applyFill="1" applyBorder="1" applyAlignment="1">
      <alignment horizontal="left" vertical="center"/>
    </xf>
    <xf numFmtId="179" fontId="0" fillId="33" borderId="0" xfId="0" applyNumberFormat="1" applyFill="1"/>
    <xf numFmtId="14" fontId="26" fillId="0" borderId="0" xfId="0" applyNumberFormat="1" applyFont="1"/>
    <xf numFmtId="0" fontId="0" fillId="0" borderId="0" xfId="0" applyNumberFormat="1"/>
    <xf numFmtId="0" fontId="33" fillId="53" borderId="41" xfId="0" applyFont="1" applyFill="1" applyBorder="1" applyAlignment="1">
      <alignment horizontal="center" vertical="center" wrapText="1"/>
    </xf>
    <xf numFmtId="0" fontId="33" fillId="53" borderId="42" xfId="0" applyFont="1" applyFill="1" applyBorder="1" applyAlignment="1">
      <alignment horizontal="center" vertical="center" wrapText="1"/>
    </xf>
    <xf numFmtId="0" fontId="24" fillId="35" borderId="0" xfId="45" applyFont="1" applyFill="1" applyAlignment="1">
      <alignment horizontal="center" vertical="center"/>
    </xf>
    <xf numFmtId="0" fontId="47" fillId="37" borderId="52" xfId="0" applyFont="1" applyFill="1" applyBorder="1" applyAlignment="1">
      <alignment horizontal="center" vertical="center"/>
    </xf>
    <xf numFmtId="0" fontId="47" fillId="37" borderId="53" xfId="0" applyFont="1" applyFill="1" applyBorder="1" applyAlignment="1">
      <alignment horizontal="center" vertical="center"/>
    </xf>
    <xf numFmtId="0" fontId="47" fillId="37" borderId="32" xfId="0" applyFont="1" applyFill="1" applyBorder="1" applyAlignment="1">
      <alignment horizontal="center" vertical="center" textRotation="90"/>
    </xf>
    <xf numFmtId="0" fontId="47" fillId="37" borderId="40" xfId="0" applyFont="1" applyFill="1" applyBorder="1" applyAlignment="1">
      <alignment horizontal="center" vertical="center" textRotation="90"/>
    </xf>
    <xf numFmtId="0" fontId="51" fillId="56" borderId="41" xfId="0" applyFont="1" applyFill="1" applyBorder="1" applyAlignment="1">
      <alignment horizontal="center" vertical="center" wrapText="1"/>
    </xf>
    <xf numFmtId="0" fontId="51" fillId="56" borderId="42" xfId="0" applyFont="1" applyFill="1" applyBorder="1" applyAlignment="1">
      <alignment horizontal="center" vertical="center" wrapText="1"/>
    </xf>
    <xf numFmtId="0" fontId="33" fillId="52" borderId="41" xfId="0" applyFont="1" applyFill="1" applyBorder="1" applyAlignment="1">
      <alignment horizontal="center" vertical="center" wrapText="1"/>
    </xf>
    <xf numFmtId="0" fontId="33" fillId="52" borderId="42" xfId="0" applyFont="1" applyFill="1" applyBorder="1" applyAlignment="1">
      <alignment horizontal="center" vertical="center" wrapText="1"/>
    </xf>
    <xf numFmtId="0" fontId="33" fillId="55" borderId="41" xfId="0" applyFont="1" applyFill="1" applyBorder="1" applyAlignment="1">
      <alignment horizontal="center" vertical="center" wrapText="1"/>
    </xf>
    <xf numFmtId="0" fontId="33" fillId="55" borderId="42" xfId="0" applyFont="1" applyFill="1" applyBorder="1" applyAlignment="1">
      <alignment horizontal="center" vertical="center" wrapText="1"/>
    </xf>
    <xf numFmtId="0" fontId="33" fillId="57" borderId="41" xfId="0" applyFont="1" applyFill="1" applyBorder="1" applyAlignment="1">
      <alignment horizontal="center" vertical="center" wrapText="1"/>
    </xf>
    <xf numFmtId="0" fontId="33" fillId="57" borderId="51" xfId="0" applyFont="1" applyFill="1" applyBorder="1" applyAlignment="1">
      <alignment horizontal="center" vertical="center" wrapText="1"/>
    </xf>
    <xf numFmtId="0" fontId="36" fillId="51" borderId="12" xfId="44" applyNumberFormat="1" applyFont="1" applyFill="1" applyBorder="1" applyAlignment="1">
      <alignment horizontal="center" vertical="center"/>
    </xf>
    <xf numFmtId="0" fontId="36" fillId="51" borderId="13" xfId="44" applyNumberFormat="1" applyFont="1" applyFill="1" applyBorder="1" applyAlignment="1">
      <alignment horizontal="center" vertical="center"/>
    </xf>
    <xf numFmtId="0" fontId="36" fillId="51" borderId="14" xfId="44" applyNumberFormat="1" applyFont="1" applyFill="1" applyBorder="1" applyAlignment="1">
      <alignment horizontal="center" vertical="center"/>
    </xf>
    <xf numFmtId="0" fontId="36" fillId="36" borderId="12" xfId="44" applyNumberFormat="1" applyFont="1" applyFill="1" applyBorder="1" applyAlignment="1">
      <alignment horizontal="center" vertical="center"/>
    </xf>
    <xf numFmtId="0" fontId="36" fillId="36" borderId="13" xfId="44" applyNumberFormat="1" applyFont="1" applyFill="1" applyBorder="1" applyAlignment="1">
      <alignment horizontal="center" vertical="center"/>
    </xf>
    <xf numFmtId="0" fontId="36" fillId="36" borderId="14" xfId="44" applyNumberFormat="1" applyFont="1" applyFill="1" applyBorder="1" applyAlignment="1">
      <alignment horizontal="center" vertical="center"/>
    </xf>
    <xf numFmtId="0" fontId="33" fillId="39" borderId="36" xfId="0" applyFont="1" applyFill="1" applyBorder="1" applyAlignment="1">
      <alignment horizontal="center" wrapText="1"/>
    </xf>
    <xf numFmtId="0" fontId="33" fillId="39" borderId="26" xfId="0" applyFont="1" applyFill="1" applyBorder="1" applyAlignment="1">
      <alignment horizontal="center" wrapText="1"/>
    </xf>
    <xf numFmtId="0" fontId="33" fillId="39" borderId="30" xfId="0" applyFont="1" applyFill="1" applyBorder="1" applyAlignment="1">
      <alignment horizontal="center" wrapText="1"/>
    </xf>
    <xf numFmtId="9" fontId="28" fillId="33" borderId="35" xfId="2" applyFont="1" applyFill="1" applyBorder="1" applyAlignment="1">
      <alignment horizontal="center" vertical="center"/>
    </xf>
    <xf numFmtId="9" fontId="28" fillId="33" borderId="34" xfId="2" applyFont="1" applyFill="1" applyBorder="1" applyAlignment="1">
      <alignment horizontal="center" vertical="center"/>
    </xf>
    <xf numFmtId="9" fontId="28" fillId="33" borderId="24" xfId="2" applyFont="1" applyFill="1" applyBorder="1" applyAlignment="1">
      <alignment horizontal="center" vertical="center"/>
    </xf>
    <xf numFmtId="9" fontId="29" fillId="33" borderId="37" xfId="2" applyFont="1" applyFill="1" applyBorder="1" applyAlignment="1">
      <alignment horizontal="center" vertical="center"/>
    </xf>
    <xf numFmtId="9" fontId="29" fillId="33" borderId="34" xfId="2" applyFont="1" applyFill="1" applyBorder="1" applyAlignment="1">
      <alignment horizontal="center" vertical="center"/>
    </xf>
    <xf numFmtId="9" fontId="29" fillId="33" borderId="24" xfId="2" applyFont="1" applyFill="1" applyBorder="1" applyAlignment="1">
      <alignment horizontal="center" vertical="center"/>
    </xf>
    <xf numFmtId="9" fontId="30" fillId="33" borderId="37" xfId="2" applyFont="1" applyFill="1" applyBorder="1" applyAlignment="1">
      <alignment horizontal="center" vertical="center"/>
    </xf>
    <xf numFmtId="9" fontId="30" fillId="33" borderId="34" xfId="2" applyFont="1" applyFill="1" applyBorder="1" applyAlignment="1">
      <alignment horizontal="center" vertical="center"/>
    </xf>
    <xf numFmtId="9" fontId="30" fillId="33" borderId="24" xfId="2" applyFont="1" applyFill="1" applyBorder="1" applyAlignment="1">
      <alignment horizontal="center" vertical="center"/>
    </xf>
    <xf numFmtId="9" fontId="31" fillId="33" borderId="37" xfId="2" applyFont="1" applyFill="1" applyBorder="1" applyAlignment="1">
      <alignment horizontal="center" vertical="center"/>
    </xf>
    <xf numFmtId="9" fontId="31" fillId="33" borderId="34" xfId="2" applyFont="1" applyFill="1" applyBorder="1" applyAlignment="1">
      <alignment horizontal="center" vertical="center"/>
    </xf>
    <xf numFmtId="9" fontId="31" fillId="33" borderId="24" xfId="2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/>
    </xf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45" xr:uid="{00000000-0005-0000-0000-000026000000}"/>
    <cellStyle name="Normal 4" xfId="44" xr:uid="{00000000-0005-0000-0000-000027000000}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36">
    <dxf>
      <numFmt numFmtId="172" formatCode="_(* #,##0_);_(* \(#,##0\);_(* &quot;-&quot;??_);_(@_)"/>
    </dxf>
    <dxf>
      <numFmt numFmtId="172" formatCode="_(* #,##0_);_(* \(#,##0\);_(* &quot;-&quot;??_);_(@_)"/>
    </dxf>
    <dxf>
      <numFmt numFmtId="172" formatCode="_(* #,##0_);_(* \(#,##0\);_(* &quot;-&quot;??_);_(@_)"/>
    </dxf>
    <dxf>
      <numFmt numFmtId="14" formatCode="0.00%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4" formatCode="0.00%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4" formatCode="0.00%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4" formatCode="0.00%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4" formatCode="0.00%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9" formatCode="yyyy/mm/dd"/>
    </dxf>
    <dxf>
      <numFmt numFmtId="0" formatCode="General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%"/>
    </dxf>
    <dxf>
      <font>
        <b/>
      </font>
    </dxf>
    <dxf>
      <numFmt numFmtId="164" formatCode="0.0%"/>
    </dxf>
    <dxf>
      <font>
        <b/>
      </font>
    </dxf>
    <dxf>
      <numFmt numFmtId="164" formatCode="0.0%"/>
    </dxf>
    <dxf>
      <numFmt numFmtId="0" formatCode="General"/>
    </dxf>
    <dxf>
      <numFmt numFmtId="0" formatCode="General"/>
    </dxf>
    <dxf>
      <numFmt numFmtId="1" formatCode="0"/>
    </dxf>
    <dxf>
      <numFmt numFmtId="19" formatCode="yyyy/mm/dd"/>
    </dxf>
    <dxf>
      <font>
        <color rgb="FFED6144"/>
      </font>
    </dxf>
    <dxf>
      <font>
        <color rgb="FFEC6145"/>
      </font>
    </dxf>
    <dxf>
      <font>
        <color rgb="FFEC6145"/>
      </font>
    </dxf>
    <dxf>
      <font>
        <color rgb="FFEC6145"/>
      </font>
    </dxf>
    <dxf>
      <font>
        <color rgb="FFEC6145"/>
      </font>
    </dxf>
    <dxf>
      <border outline="0">
        <left style="thin">
          <color indexed="64"/>
        </left>
      </border>
    </dxf>
    <dxf>
      <border outline="0">
        <left style="thin">
          <color indexed="64"/>
        </left>
      </border>
    </dxf>
    <dxf>
      <border outline="0">
        <left style="thin">
          <color indexed="64"/>
        </left>
      </border>
    </dxf>
    <dxf>
      <border outline="0">
        <left style="thin">
          <color indexed="64"/>
        </left>
      </border>
    </dxf>
    <dxf>
      <numFmt numFmtId="19" formatCode="yyyy/mm/dd"/>
    </dxf>
    <dxf>
      <numFmt numFmtId="172" formatCode="_(* #,##0_);_(* \(#,##0\);_(* &quot;-&quot;??_);_(@_)"/>
    </dxf>
    <dxf>
      <numFmt numFmtId="172" formatCode="_(* #,##0_);_(* \(#,##0\);_(* &quot;-&quot;??_);_(@_)"/>
    </dxf>
    <dxf>
      <numFmt numFmtId="172" formatCode="_(* #,##0_);_(* \(#,##0\);_(* &quot;-&quot;??_);_(@_)"/>
    </dxf>
    <dxf>
      <numFmt numFmtId="172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72" formatCode="_(* #,##0_);_(* \(#,##0\);_(* &quot;-&quot;??_);_(@_)"/>
    </dxf>
    <dxf>
      <numFmt numFmtId="19" formatCode="yyyy/mm/dd"/>
    </dxf>
  </dxfs>
  <tableStyles count="0" defaultTableStyle="TableStyleMedium2" defaultPivotStyle="PivotStyleLight16"/>
  <colors>
    <mruColors>
      <color rgb="FFECE8E4"/>
      <color rgb="FFED6144"/>
      <color rgb="FF80DF7D"/>
      <color rgb="FF43B5C5"/>
      <color rgb="FFEC6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pivotCacheDefinition" Target="pivotCache/pivotCacheDefinition8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pivotCacheDefinition" Target="pivotCache/pivotCacheDefinition7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857608251229903E-2"/>
          <c:y val="5.0925925925925923E-2"/>
          <c:w val="0.90228122238489028"/>
          <c:h val="0.20012252932669131"/>
        </c:manualLayout>
      </c:layout>
      <c:lineChart>
        <c:grouping val="standard"/>
        <c:varyColors val="0"/>
        <c:ser>
          <c:idx val="0"/>
          <c:order val="0"/>
          <c:tx>
            <c:strRef>
              <c:f>'(2) customers overtime'!$AB$8</c:f>
              <c:strCache>
                <c:ptCount val="1"/>
                <c:pt idx="0">
                  <c:v>Top 3 combined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'(2) customers overtime'!$U$9:$U$112</c:f>
              <c:strCache>
                <c:ptCount val="104"/>
                <c:pt idx="0">
                  <c:v>201952</c:v>
                </c:pt>
                <c:pt idx="1">
                  <c:v>202001</c:v>
                </c:pt>
                <c:pt idx="2">
                  <c:v>202002</c:v>
                </c:pt>
                <c:pt idx="3">
                  <c:v>202003</c:v>
                </c:pt>
                <c:pt idx="4">
                  <c:v>202004</c:v>
                </c:pt>
                <c:pt idx="5">
                  <c:v>202005</c:v>
                </c:pt>
                <c:pt idx="6">
                  <c:v>202006</c:v>
                </c:pt>
                <c:pt idx="7">
                  <c:v>202007</c:v>
                </c:pt>
                <c:pt idx="8">
                  <c:v>202008</c:v>
                </c:pt>
                <c:pt idx="9">
                  <c:v>202009</c:v>
                </c:pt>
                <c:pt idx="10">
                  <c:v>202010</c:v>
                </c:pt>
                <c:pt idx="11">
                  <c:v>202011</c:v>
                </c:pt>
                <c:pt idx="12">
                  <c:v>202012</c:v>
                </c:pt>
                <c:pt idx="13">
                  <c:v>202013</c:v>
                </c:pt>
                <c:pt idx="14">
                  <c:v>202014</c:v>
                </c:pt>
                <c:pt idx="15">
                  <c:v>202015</c:v>
                </c:pt>
                <c:pt idx="16">
                  <c:v>202016</c:v>
                </c:pt>
                <c:pt idx="17">
                  <c:v>202017</c:v>
                </c:pt>
                <c:pt idx="18">
                  <c:v>202018</c:v>
                </c:pt>
                <c:pt idx="19">
                  <c:v>202019</c:v>
                </c:pt>
                <c:pt idx="20">
                  <c:v>202020</c:v>
                </c:pt>
                <c:pt idx="21">
                  <c:v>202021</c:v>
                </c:pt>
                <c:pt idx="22">
                  <c:v>202022</c:v>
                </c:pt>
                <c:pt idx="23">
                  <c:v>202023</c:v>
                </c:pt>
                <c:pt idx="24">
                  <c:v>202024</c:v>
                </c:pt>
                <c:pt idx="25">
                  <c:v>202025</c:v>
                </c:pt>
                <c:pt idx="26">
                  <c:v>202026</c:v>
                </c:pt>
                <c:pt idx="27">
                  <c:v>202027</c:v>
                </c:pt>
                <c:pt idx="28">
                  <c:v>202028</c:v>
                </c:pt>
                <c:pt idx="29">
                  <c:v>202029</c:v>
                </c:pt>
                <c:pt idx="30">
                  <c:v>202030</c:v>
                </c:pt>
                <c:pt idx="31">
                  <c:v>202031</c:v>
                </c:pt>
                <c:pt idx="32">
                  <c:v>202032</c:v>
                </c:pt>
                <c:pt idx="33">
                  <c:v>202033</c:v>
                </c:pt>
                <c:pt idx="34">
                  <c:v>202034</c:v>
                </c:pt>
                <c:pt idx="35">
                  <c:v>202035</c:v>
                </c:pt>
                <c:pt idx="36">
                  <c:v>202036</c:v>
                </c:pt>
                <c:pt idx="37">
                  <c:v>202037</c:v>
                </c:pt>
                <c:pt idx="38">
                  <c:v>202038</c:v>
                </c:pt>
                <c:pt idx="39">
                  <c:v>202039</c:v>
                </c:pt>
                <c:pt idx="40">
                  <c:v>202040</c:v>
                </c:pt>
                <c:pt idx="41">
                  <c:v>202041</c:v>
                </c:pt>
                <c:pt idx="42">
                  <c:v>202042</c:v>
                </c:pt>
                <c:pt idx="43">
                  <c:v>202043</c:v>
                </c:pt>
                <c:pt idx="44">
                  <c:v>202044</c:v>
                </c:pt>
                <c:pt idx="45">
                  <c:v>202045</c:v>
                </c:pt>
                <c:pt idx="46">
                  <c:v>202046</c:v>
                </c:pt>
                <c:pt idx="47">
                  <c:v>202047</c:v>
                </c:pt>
                <c:pt idx="48">
                  <c:v>202048</c:v>
                </c:pt>
                <c:pt idx="49">
                  <c:v>202049</c:v>
                </c:pt>
                <c:pt idx="50">
                  <c:v>202050</c:v>
                </c:pt>
                <c:pt idx="51">
                  <c:v>202051</c:v>
                </c:pt>
                <c:pt idx="52">
                  <c:v>202052</c:v>
                </c:pt>
                <c:pt idx="53">
                  <c:v>202101</c:v>
                </c:pt>
                <c:pt idx="54">
                  <c:v>202102</c:v>
                </c:pt>
                <c:pt idx="55">
                  <c:v>202103</c:v>
                </c:pt>
                <c:pt idx="56">
                  <c:v>202104</c:v>
                </c:pt>
                <c:pt idx="57">
                  <c:v>202105</c:v>
                </c:pt>
                <c:pt idx="58">
                  <c:v>202106</c:v>
                </c:pt>
                <c:pt idx="59">
                  <c:v>202107</c:v>
                </c:pt>
                <c:pt idx="60">
                  <c:v>202108</c:v>
                </c:pt>
                <c:pt idx="61">
                  <c:v>202109</c:v>
                </c:pt>
                <c:pt idx="62">
                  <c:v>202110</c:v>
                </c:pt>
                <c:pt idx="63">
                  <c:v>202111</c:v>
                </c:pt>
                <c:pt idx="64">
                  <c:v>202112</c:v>
                </c:pt>
                <c:pt idx="65">
                  <c:v>202113</c:v>
                </c:pt>
                <c:pt idx="66">
                  <c:v>202114</c:v>
                </c:pt>
                <c:pt idx="67">
                  <c:v>202115</c:v>
                </c:pt>
                <c:pt idx="68">
                  <c:v>202116</c:v>
                </c:pt>
                <c:pt idx="69">
                  <c:v>202117</c:v>
                </c:pt>
                <c:pt idx="70">
                  <c:v>202118</c:v>
                </c:pt>
                <c:pt idx="71">
                  <c:v>202119</c:v>
                </c:pt>
                <c:pt idx="72">
                  <c:v>202120</c:v>
                </c:pt>
                <c:pt idx="73">
                  <c:v>202121</c:v>
                </c:pt>
                <c:pt idx="74">
                  <c:v>202122</c:v>
                </c:pt>
                <c:pt idx="75">
                  <c:v>202123</c:v>
                </c:pt>
                <c:pt idx="76">
                  <c:v>202124</c:v>
                </c:pt>
                <c:pt idx="77">
                  <c:v>202125</c:v>
                </c:pt>
                <c:pt idx="78">
                  <c:v>202126</c:v>
                </c:pt>
                <c:pt idx="79">
                  <c:v>202127</c:v>
                </c:pt>
                <c:pt idx="80">
                  <c:v>202128</c:v>
                </c:pt>
                <c:pt idx="81">
                  <c:v>202129</c:v>
                </c:pt>
                <c:pt idx="82">
                  <c:v>202130</c:v>
                </c:pt>
                <c:pt idx="83">
                  <c:v>202131</c:v>
                </c:pt>
                <c:pt idx="84">
                  <c:v>202132</c:v>
                </c:pt>
                <c:pt idx="85">
                  <c:v>202133</c:v>
                </c:pt>
                <c:pt idx="86">
                  <c:v>202134</c:v>
                </c:pt>
                <c:pt idx="87">
                  <c:v>202135</c:v>
                </c:pt>
                <c:pt idx="88">
                  <c:v>202136</c:v>
                </c:pt>
                <c:pt idx="89">
                  <c:v>202137</c:v>
                </c:pt>
                <c:pt idx="90">
                  <c:v>202138</c:v>
                </c:pt>
                <c:pt idx="91">
                  <c:v>202139</c:v>
                </c:pt>
                <c:pt idx="92">
                  <c:v>202140</c:v>
                </c:pt>
                <c:pt idx="93">
                  <c:v>202141</c:v>
                </c:pt>
                <c:pt idx="94">
                  <c:v>202142</c:v>
                </c:pt>
                <c:pt idx="95">
                  <c:v>202143</c:v>
                </c:pt>
                <c:pt idx="96">
                  <c:v>202144</c:v>
                </c:pt>
                <c:pt idx="97">
                  <c:v>202145</c:v>
                </c:pt>
                <c:pt idx="98">
                  <c:v>202146</c:v>
                </c:pt>
                <c:pt idx="99">
                  <c:v>202147</c:v>
                </c:pt>
                <c:pt idx="100">
                  <c:v>202148</c:v>
                </c:pt>
                <c:pt idx="101">
                  <c:v>202149</c:v>
                </c:pt>
                <c:pt idx="102">
                  <c:v>202150</c:v>
                </c:pt>
                <c:pt idx="103">
                  <c:v>202151</c:v>
                </c:pt>
              </c:strCache>
            </c:strRef>
          </c:cat>
          <c:val>
            <c:numRef>
              <c:f>'(2) customers overtime'!$AB$9:$AB$112</c:f>
              <c:numCache>
                <c:formatCode>0,,"m"</c:formatCode>
                <c:ptCount val="104"/>
                <c:pt idx="0">
                  <c:v>8184428</c:v>
                </c:pt>
                <c:pt idx="1">
                  <c:v>8127508</c:v>
                </c:pt>
                <c:pt idx="2">
                  <c:v>8082831</c:v>
                </c:pt>
                <c:pt idx="3">
                  <c:v>8029667</c:v>
                </c:pt>
                <c:pt idx="4">
                  <c:v>7974661</c:v>
                </c:pt>
                <c:pt idx="5">
                  <c:v>7919186</c:v>
                </c:pt>
                <c:pt idx="6">
                  <c:v>7904783</c:v>
                </c:pt>
                <c:pt idx="7">
                  <c:v>7894077</c:v>
                </c:pt>
                <c:pt idx="8">
                  <c:v>7844142</c:v>
                </c:pt>
                <c:pt idx="9">
                  <c:v>7819899</c:v>
                </c:pt>
                <c:pt idx="10">
                  <c:v>7833932</c:v>
                </c:pt>
                <c:pt idx="11">
                  <c:v>7873651</c:v>
                </c:pt>
                <c:pt idx="12">
                  <c:v>7985359</c:v>
                </c:pt>
                <c:pt idx="13">
                  <c:v>7859087</c:v>
                </c:pt>
                <c:pt idx="14">
                  <c:v>7803690</c:v>
                </c:pt>
                <c:pt idx="15">
                  <c:v>7778316</c:v>
                </c:pt>
                <c:pt idx="16">
                  <c:v>7693845</c:v>
                </c:pt>
                <c:pt idx="17">
                  <c:v>7625201</c:v>
                </c:pt>
                <c:pt idx="18">
                  <c:v>7505043</c:v>
                </c:pt>
                <c:pt idx="19">
                  <c:v>7284341</c:v>
                </c:pt>
                <c:pt idx="20">
                  <c:v>6863145</c:v>
                </c:pt>
                <c:pt idx="21">
                  <c:v>6790249</c:v>
                </c:pt>
                <c:pt idx="22">
                  <c:v>6824466</c:v>
                </c:pt>
                <c:pt idx="23">
                  <c:v>6830471</c:v>
                </c:pt>
                <c:pt idx="24">
                  <c:v>6789322</c:v>
                </c:pt>
                <c:pt idx="25">
                  <c:v>6628296</c:v>
                </c:pt>
                <c:pt idx="26">
                  <c:v>6695583</c:v>
                </c:pt>
                <c:pt idx="27">
                  <c:v>6816230</c:v>
                </c:pt>
                <c:pt idx="28">
                  <c:v>6881837</c:v>
                </c:pt>
                <c:pt idx="29">
                  <c:v>6984991</c:v>
                </c:pt>
                <c:pt idx="30">
                  <c:v>7046771</c:v>
                </c:pt>
                <c:pt idx="31">
                  <c:v>7107430</c:v>
                </c:pt>
                <c:pt idx="32">
                  <c:v>7170886</c:v>
                </c:pt>
                <c:pt idx="33">
                  <c:v>7241513</c:v>
                </c:pt>
                <c:pt idx="34">
                  <c:v>7274737</c:v>
                </c:pt>
                <c:pt idx="35">
                  <c:v>7312530</c:v>
                </c:pt>
                <c:pt idx="36">
                  <c:v>7352134</c:v>
                </c:pt>
                <c:pt idx="37">
                  <c:v>7391543</c:v>
                </c:pt>
                <c:pt idx="38">
                  <c:v>7404235</c:v>
                </c:pt>
                <c:pt idx="39">
                  <c:v>7416650</c:v>
                </c:pt>
                <c:pt idx="40">
                  <c:v>7441571</c:v>
                </c:pt>
                <c:pt idx="41">
                  <c:v>7480658</c:v>
                </c:pt>
                <c:pt idx="42">
                  <c:v>7510497</c:v>
                </c:pt>
                <c:pt idx="43">
                  <c:v>7538305</c:v>
                </c:pt>
                <c:pt idx="44">
                  <c:v>7587036</c:v>
                </c:pt>
                <c:pt idx="45">
                  <c:v>7657334</c:v>
                </c:pt>
                <c:pt idx="46">
                  <c:v>7699691</c:v>
                </c:pt>
                <c:pt idx="47">
                  <c:v>7760464</c:v>
                </c:pt>
                <c:pt idx="48">
                  <c:v>7822442</c:v>
                </c:pt>
                <c:pt idx="49">
                  <c:v>7896522</c:v>
                </c:pt>
                <c:pt idx="50">
                  <c:v>7969648</c:v>
                </c:pt>
                <c:pt idx="51">
                  <c:v>8087387</c:v>
                </c:pt>
                <c:pt idx="52">
                  <c:v>8280868</c:v>
                </c:pt>
                <c:pt idx="53">
                  <c:v>8154454</c:v>
                </c:pt>
                <c:pt idx="54">
                  <c:v>8114967</c:v>
                </c:pt>
                <c:pt idx="55">
                  <c:v>8067254</c:v>
                </c:pt>
                <c:pt idx="56">
                  <c:v>8026397</c:v>
                </c:pt>
                <c:pt idx="57">
                  <c:v>7978729</c:v>
                </c:pt>
                <c:pt idx="58">
                  <c:v>7926589</c:v>
                </c:pt>
                <c:pt idx="59">
                  <c:v>7875542</c:v>
                </c:pt>
                <c:pt idx="60">
                  <c:v>7826253</c:v>
                </c:pt>
                <c:pt idx="61">
                  <c:v>7812755</c:v>
                </c:pt>
                <c:pt idx="62">
                  <c:v>7805200</c:v>
                </c:pt>
                <c:pt idx="63">
                  <c:v>7840796</c:v>
                </c:pt>
                <c:pt idx="64">
                  <c:v>7822884</c:v>
                </c:pt>
                <c:pt idx="65">
                  <c:v>7717332</c:v>
                </c:pt>
                <c:pt idx="66">
                  <c:v>7936511</c:v>
                </c:pt>
                <c:pt idx="67">
                  <c:v>7957662</c:v>
                </c:pt>
                <c:pt idx="68">
                  <c:v>8003509</c:v>
                </c:pt>
                <c:pt idx="69">
                  <c:v>8044927</c:v>
                </c:pt>
                <c:pt idx="70">
                  <c:v>8081007</c:v>
                </c:pt>
                <c:pt idx="71">
                  <c:v>8082987</c:v>
                </c:pt>
                <c:pt idx="72">
                  <c:v>8079804</c:v>
                </c:pt>
                <c:pt idx="73">
                  <c:v>8049629</c:v>
                </c:pt>
                <c:pt idx="74">
                  <c:v>8029519</c:v>
                </c:pt>
                <c:pt idx="75">
                  <c:v>8025697</c:v>
                </c:pt>
                <c:pt idx="76">
                  <c:v>7997361</c:v>
                </c:pt>
                <c:pt idx="77">
                  <c:v>7981034</c:v>
                </c:pt>
                <c:pt idx="78">
                  <c:v>7949998</c:v>
                </c:pt>
                <c:pt idx="79">
                  <c:v>7866224</c:v>
                </c:pt>
                <c:pt idx="80">
                  <c:v>7876596</c:v>
                </c:pt>
                <c:pt idx="81">
                  <c:v>7861964</c:v>
                </c:pt>
                <c:pt idx="82">
                  <c:v>7907413</c:v>
                </c:pt>
                <c:pt idx="83">
                  <c:v>7894654</c:v>
                </c:pt>
                <c:pt idx="84">
                  <c:v>7895763</c:v>
                </c:pt>
                <c:pt idx="85">
                  <c:v>7886932</c:v>
                </c:pt>
                <c:pt idx="86">
                  <c:v>7881932</c:v>
                </c:pt>
                <c:pt idx="87">
                  <c:v>7887887</c:v>
                </c:pt>
                <c:pt idx="88">
                  <c:v>7887070</c:v>
                </c:pt>
                <c:pt idx="89">
                  <c:v>7881168</c:v>
                </c:pt>
                <c:pt idx="90">
                  <c:v>7850164</c:v>
                </c:pt>
                <c:pt idx="91">
                  <c:v>7842596</c:v>
                </c:pt>
                <c:pt idx="92">
                  <c:v>7847316</c:v>
                </c:pt>
                <c:pt idx="93">
                  <c:v>7865623</c:v>
                </c:pt>
                <c:pt idx="94">
                  <c:v>7891671</c:v>
                </c:pt>
                <c:pt idx="95">
                  <c:v>7868057</c:v>
                </c:pt>
                <c:pt idx="96">
                  <c:v>7920635</c:v>
                </c:pt>
                <c:pt idx="97">
                  <c:v>7972763</c:v>
                </c:pt>
                <c:pt idx="98">
                  <c:v>7990072</c:v>
                </c:pt>
                <c:pt idx="99">
                  <c:v>8023256</c:v>
                </c:pt>
                <c:pt idx="100">
                  <c:v>8025878</c:v>
                </c:pt>
                <c:pt idx="101">
                  <c:v>8073278</c:v>
                </c:pt>
                <c:pt idx="102">
                  <c:v>8122697</c:v>
                </c:pt>
                <c:pt idx="103">
                  <c:v>8209720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58-E740-BCD6-C1AE1139C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788896"/>
        <c:axId val="211445184"/>
      </c:lineChart>
      <c:catAx>
        <c:axId val="210788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1445184"/>
        <c:crosses val="autoZero"/>
        <c:auto val="1"/>
        <c:lblAlgn val="ctr"/>
        <c:lblOffset val="100"/>
        <c:noMultiLvlLbl val="0"/>
      </c:catAx>
      <c:valAx>
        <c:axId val="211445184"/>
        <c:scaling>
          <c:orientation val="minMax"/>
          <c:min val="5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Roboto"/>
                    <a:ea typeface="Roboto"/>
                    <a:cs typeface="Roboto"/>
                  </a:defRPr>
                </a:pPr>
                <a:r>
                  <a:rPr lang="en-GB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Roboto"/>
                  <a:ea typeface="Roboto"/>
                  <a:cs typeface="Roboto"/>
                </a:defRPr>
              </a:pPr>
              <a:endParaRPr lang="en-US"/>
            </a:p>
          </c:txPr>
        </c:title>
        <c:numFmt formatCode="0,,&quot;m&quot;" sourceLinked="1"/>
        <c:majorTickMark val="none"/>
        <c:minorTickMark val="none"/>
        <c:tickLblPos val="nextTo"/>
        <c:spPr>
          <a:noFill/>
          <a:ln>
            <a:solidFill>
              <a:srgbClr val="7F7F7F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Roboto"/>
                <a:ea typeface="Roboto"/>
                <a:cs typeface="Roboto"/>
              </a:defRPr>
            </a:pPr>
            <a:endParaRPr lang="en-US"/>
          </a:p>
        </c:txPr>
        <c:crossAx val="210788896"/>
        <c:crosses val="autoZero"/>
        <c:crossBetween val="between"/>
        <c:majorUnit val="1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'(2) customers overtime'!$V$8</c:f>
              <c:strCache>
                <c:ptCount val="1"/>
                <c:pt idx="0">
                  <c:v>High Value</c:v>
                </c:pt>
              </c:strCache>
            </c:strRef>
          </c:tx>
          <c:spPr>
            <a:ln w="50800" cap="rnd">
              <a:solidFill>
                <a:srgbClr val="80DE7D"/>
              </a:solidFill>
              <a:prstDash val="solid"/>
              <a:round/>
            </a:ln>
            <a:effectLst>
              <a:outerShdw blurRad="63500" dist="37357" dir="2700000" rotWithShape="0">
                <a:scrgbClr r="0" g="0" b="0">
                  <a:alpha val="0"/>
                </a:scrgbClr>
              </a:outerShdw>
            </a:effectLst>
          </c:spPr>
          <c:marker>
            <c:symbol val="none"/>
          </c:marker>
          <c:cat>
            <c:strRef>
              <c:f>'(2) customers overtime'!$U$9:$U$112</c:f>
              <c:strCache>
                <c:ptCount val="104"/>
                <c:pt idx="0">
                  <c:v>201952</c:v>
                </c:pt>
                <c:pt idx="1">
                  <c:v>202001</c:v>
                </c:pt>
                <c:pt idx="2">
                  <c:v>202002</c:v>
                </c:pt>
                <c:pt idx="3">
                  <c:v>202003</c:v>
                </c:pt>
                <c:pt idx="4">
                  <c:v>202004</c:v>
                </c:pt>
                <c:pt idx="5">
                  <c:v>202005</c:v>
                </c:pt>
                <c:pt idx="6">
                  <c:v>202006</c:v>
                </c:pt>
                <c:pt idx="7">
                  <c:v>202007</c:v>
                </c:pt>
                <c:pt idx="8">
                  <c:v>202008</c:v>
                </c:pt>
                <c:pt idx="9">
                  <c:v>202009</c:v>
                </c:pt>
                <c:pt idx="10">
                  <c:v>202010</c:v>
                </c:pt>
                <c:pt idx="11">
                  <c:v>202011</c:v>
                </c:pt>
                <c:pt idx="12">
                  <c:v>202012</c:v>
                </c:pt>
                <c:pt idx="13">
                  <c:v>202013</c:v>
                </c:pt>
                <c:pt idx="14">
                  <c:v>202014</c:v>
                </c:pt>
                <c:pt idx="15">
                  <c:v>202015</c:v>
                </c:pt>
                <c:pt idx="16">
                  <c:v>202016</c:v>
                </c:pt>
                <c:pt idx="17">
                  <c:v>202017</c:v>
                </c:pt>
                <c:pt idx="18">
                  <c:v>202018</c:v>
                </c:pt>
                <c:pt idx="19">
                  <c:v>202019</c:v>
                </c:pt>
                <c:pt idx="20">
                  <c:v>202020</c:v>
                </c:pt>
                <c:pt idx="21">
                  <c:v>202021</c:v>
                </c:pt>
                <c:pt idx="22">
                  <c:v>202022</c:v>
                </c:pt>
                <c:pt idx="23">
                  <c:v>202023</c:v>
                </c:pt>
                <c:pt idx="24">
                  <c:v>202024</c:v>
                </c:pt>
                <c:pt idx="25">
                  <c:v>202025</c:v>
                </c:pt>
                <c:pt idx="26">
                  <c:v>202026</c:v>
                </c:pt>
                <c:pt idx="27">
                  <c:v>202027</c:v>
                </c:pt>
                <c:pt idx="28">
                  <c:v>202028</c:v>
                </c:pt>
                <c:pt idx="29">
                  <c:v>202029</c:v>
                </c:pt>
                <c:pt idx="30">
                  <c:v>202030</c:v>
                </c:pt>
                <c:pt idx="31">
                  <c:v>202031</c:v>
                </c:pt>
                <c:pt idx="32">
                  <c:v>202032</c:v>
                </c:pt>
                <c:pt idx="33">
                  <c:v>202033</c:v>
                </c:pt>
                <c:pt idx="34">
                  <c:v>202034</c:v>
                </c:pt>
                <c:pt idx="35">
                  <c:v>202035</c:v>
                </c:pt>
                <c:pt idx="36">
                  <c:v>202036</c:v>
                </c:pt>
                <c:pt idx="37">
                  <c:v>202037</c:v>
                </c:pt>
                <c:pt idx="38">
                  <c:v>202038</c:v>
                </c:pt>
                <c:pt idx="39">
                  <c:v>202039</c:v>
                </c:pt>
                <c:pt idx="40">
                  <c:v>202040</c:v>
                </c:pt>
                <c:pt idx="41">
                  <c:v>202041</c:v>
                </c:pt>
                <c:pt idx="42">
                  <c:v>202042</c:v>
                </c:pt>
                <c:pt idx="43">
                  <c:v>202043</c:v>
                </c:pt>
                <c:pt idx="44">
                  <c:v>202044</c:v>
                </c:pt>
                <c:pt idx="45">
                  <c:v>202045</c:v>
                </c:pt>
                <c:pt idx="46">
                  <c:v>202046</c:v>
                </c:pt>
                <c:pt idx="47">
                  <c:v>202047</c:v>
                </c:pt>
                <c:pt idx="48">
                  <c:v>202048</c:v>
                </c:pt>
                <c:pt idx="49">
                  <c:v>202049</c:v>
                </c:pt>
                <c:pt idx="50">
                  <c:v>202050</c:v>
                </c:pt>
                <c:pt idx="51">
                  <c:v>202051</c:v>
                </c:pt>
                <c:pt idx="52">
                  <c:v>202052</c:v>
                </c:pt>
                <c:pt idx="53">
                  <c:v>202101</c:v>
                </c:pt>
                <c:pt idx="54">
                  <c:v>202102</c:v>
                </c:pt>
                <c:pt idx="55">
                  <c:v>202103</c:v>
                </c:pt>
                <c:pt idx="56">
                  <c:v>202104</c:v>
                </c:pt>
                <c:pt idx="57">
                  <c:v>202105</c:v>
                </c:pt>
                <c:pt idx="58">
                  <c:v>202106</c:v>
                </c:pt>
                <c:pt idx="59">
                  <c:v>202107</c:v>
                </c:pt>
                <c:pt idx="60">
                  <c:v>202108</c:v>
                </c:pt>
                <c:pt idx="61">
                  <c:v>202109</c:v>
                </c:pt>
                <c:pt idx="62">
                  <c:v>202110</c:v>
                </c:pt>
                <c:pt idx="63">
                  <c:v>202111</c:v>
                </c:pt>
                <c:pt idx="64">
                  <c:v>202112</c:v>
                </c:pt>
                <c:pt idx="65">
                  <c:v>202113</c:v>
                </c:pt>
                <c:pt idx="66">
                  <c:v>202114</c:v>
                </c:pt>
                <c:pt idx="67">
                  <c:v>202115</c:v>
                </c:pt>
                <c:pt idx="68">
                  <c:v>202116</c:v>
                </c:pt>
                <c:pt idx="69">
                  <c:v>202117</c:v>
                </c:pt>
                <c:pt idx="70">
                  <c:v>202118</c:v>
                </c:pt>
                <c:pt idx="71">
                  <c:v>202119</c:v>
                </c:pt>
                <c:pt idx="72">
                  <c:v>202120</c:v>
                </c:pt>
                <c:pt idx="73">
                  <c:v>202121</c:v>
                </c:pt>
                <c:pt idx="74">
                  <c:v>202122</c:v>
                </c:pt>
                <c:pt idx="75">
                  <c:v>202123</c:v>
                </c:pt>
                <c:pt idx="76">
                  <c:v>202124</c:v>
                </c:pt>
                <c:pt idx="77">
                  <c:v>202125</c:v>
                </c:pt>
                <c:pt idx="78">
                  <c:v>202126</c:v>
                </c:pt>
                <c:pt idx="79">
                  <c:v>202127</c:v>
                </c:pt>
                <c:pt idx="80">
                  <c:v>202128</c:v>
                </c:pt>
                <c:pt idx="81">
                  <c:v>202129</c:v>
                </c:pt>
                <c:pt idx="82">
                  <c:v>202130</c:v>
                </c:pt>
                <c:pt idx="83">
                  <c:v>202131</c:v>
                </c:pt>
                <c:pt idx="84">
                  <c:v>202132</c:v>
                </c:pt>
                <c:pt idx="85">
                  <c:v>202133</c:v>
                </c:pt>
                <c:pt idx="86">
                  <c:v>202134</c:v>
                </c:pt>
                <c:pt idx="87">
                  <c:v>202135</c:v>
                </c:pt>
                <c:pt idx="88">
                  <c:v>202136</c:v>
                </c:pt>
                <c:pt idx="89">
                  <c:v>202137</c:v>
                </c:pt>
                <c:pt idx="90">
                  <c:v>202138</c:v>
                </c:pt>
                <c:pt idx="91">
                  <c:v>202139</c:v>
                </c:pt>
                <c:pt idx="92">
                  <c:v>202140</c:v>
                </c:pt>
                <c:pt idx="93">
                  <c:v>202141</c:v>
                </c:pt>
                <c:pt idx="94">
                  <c:v>202142</c:v>
                </c:pt>
                <c:pt idx="95">
                  <c:v>202143</c:v>
                </c:pt>
                <c:pt idx="96">
                  <c:v>202144</c:v>
                </c:pt>
                <c:pt idx="97">
                  <c:v>202145</c:v>
                </c:pt>
                <c:pt idx="98">
                  <c:v>202146</c:v>
                </c:pt>
                <c:pt idx="99">
                  <c:v>202147</c:v>
                </c:pt>
                <c:pt idx="100">
                  <c:v>202148</c:v>
                </c:pt>
                <c:pt idx="101">
                  <c:v>202149</c:v>
                </c:pt>
                <c:pt idx="102">
                  <c:v>202150</c:v>
                </c:pt>
                <c:pt idx="103">
                  <c:v>202151</c:v>
                </c:pt>
              </c:strCache>
            </c:strRef>
          </c:cat>
          <c:val>
            <c:numRef>
              <c:f>'(2) customers overtime'!$V$9:$V$112</c:f>
              <c:numCache>
                <c:formatCode>0,,"m"</c:formatCode>
                <c:ptCount val="104"/>
                <c:pt idx="0">
                  <c:v>3206059</c:v>
                </c:pt>
                <c:pt idx="1">
                  <c:v>3193590</c:v>
                </c:pt>
                <c:pt idx="2">
                  <c:v>3176739</c:v>
                </c:pt>
                <c:pt idx="3">
                  <c:v>3148220</c:v>
                </c:pt>
                <c:pt idx="4">
                  <c:v>3119532</c:v>
                </c:pt>
                <c:pt idx="5">
                  <c:v>3090528</c:v>
                </c:pt>
                <c:pt idx="6">
                  <c:v>3084219</c:v>
                </c:pt>
                <c:pt idx="7">
                  <c:v>3086236</c:v>
                </c:pt>
                <c:pt idx="8">
                  <c:v>3064338</c:v>
                </c:pt>
                <c:pt idx="9">
                  <c:v>3050444</c:v>
                </c:pt>
                <c:pt idx="10">
                  <c:v>3052142</c:v>
                </c:pt>
                <c:pt idx="11">
                  <c:v>3066017</c:v>
                </c:pt>
                <c:pt idx="12">
                  <c:v>3126517</c:v>
                </c:pt>
                <c:pt idx="13">
                  <c:v>3070578</c:v>
                </c:pt>
                <c:pt idx="14">
                  <c:v>3099615</c:v>
                </c:pt>
                <c:pt idx="15">
                  <c:v>3158924</c:v>
                </c:pt>
                <c:pt idx="16">
                  <c:v>3177151</c:v>
                </c:pt>
                <c:pt idx="17">
                  <c:v>3202516</c:v>
                </c:pt>
                <c:pt idx="18">
                  <c:v>3207294</c:v>
                </c:pt>
                <c:pt idx="19">
                  <c:v>3193263</c:v>
                </c:pt>
                <c:pt idx="20">
                  <c:v>3113469</c:v>
                </c:pt>
                <c:pt idx="21">
                  <c:v>3131806</c:v>
                </c:pt>
                <c:pt idx="22">
                  <c:v>3169821</c:v>
                </c:pt>
                <c:pt idx="23">
                  <c:v>3183029</c:v>
                </c:pt>
                <c:pt idx="24">
                  <c:v>3161513</c:v>
                </c:pt>
                <c:pt idx="25">
                  <c:v>3079478</c:v>
                </c:pt>
                <c:pt idx="26">
                  <c:v>3121825</c:v>
                </c:pt>
                <c:pt idx="27">
                  <c:v>3175856</c:v>
                </c:pt>
                <c:pt idx="28">
                  <c:v>3183745</c:v>
                </c:pt>
                <c:pt idx="29">
                  <c:v>3215489</c:v>
                </c:pt>
                <c:pt idx="30">
                  <c:v>3218241</c:v>
                </c:pt>
                <c:pt idx="31">
                  <c:v>3220766</c:v>
                </c:pt>
                <c:pt idx="32">
                  <c:v>3218394</c:v>
                </c:pt>
                <c:pt idx="33">
                  <c:v>3226592</c:v>
                </c:pt>
                <c:pt idx="34">
                  <c:v>3213661</c:v>
                </c:pt>
                <c:pt idx="35">
                  <c:v>3199693</c:v>
                </c:pt>
                <c:pt idx="36">
                  <c:v>3190023</c:v>
                </c:pt>
                <c:pt idx="37">
                  <c:v>3186662</c:v>
                </c:pt>
                <c:pt idx="38">
                  <c:v>3168922</c:v>
                </c:pt>
                <c:pt idx="39">
                  <c:v>3153773</c:v>
                </c:pt>
                <c:pt idx="40">
                  <c:v>3147332</c:v>
                </c:pt>
                <c:pt idx="41">
                  <c:v>3151549</c:v>
                </c:pt>
                <c:pt idx="42">
                  <c:v>3154529</c:v>
                </c:pt>
                <c:pt idx="43">
                  <c:v>3157745</c:v>
                </c:pt>
                <c:pt idx="44">
                  <c:v>3174428</c:v>
                </c:pt>
                <c:pt idx="45">
                  <c:v>3212301</c:v>
                </c:pt>
                <c:pt idx="46">
                  <c:v>3228658</c:v>
                </c:pt>
                <c:pt idx="47">
                  <c:v>3267683</c:v>
                </c:pt>
                <c:pt idx="48">
                  <c:v>3299435</c:v>
                </c:pt>
                <c:pt idx="49">
                  <c:v>3340186</c:v>
                </c:pt>
                <c:pt idx="50">
                  <c:v>3382190</c:v>
                </c:pt>
                <c:pt idx="51">
                  <c:v>3453500</c:v>
                </c:pt>
                <c:pt idx="52">
                  <c:v>3578075</c:v>
                </c:pt>
                <c:pt idx="53">
                  <c:v>3533689</c:v>
                </c:pt>
                <c:pt idx="54">
                  <c:v>3534403</c:v>
                </c:pt>
                <c:pt idx="55">
                  <c:v>3526535</c:v>
                </c:pt>
                <c:pt idx="56">
                  <c:v>3523222</c:v>
                </c:pt>
                <c:pt idx="57">
                  <c:v>3511822</c:v>
                </c:pt>
                <c:pt idx="58">
                  <c:v>3489388</c:v>
                </c:pt>
                <c:pt idx="59">
                  <c:v>3482485</c:v>
                </c:pt>
                <c:pt idx="60">
                  <c:v>3471677</c:v>
                </c:pt>
                <c:pt idx="61">
                  <c:v>3459643</c:v>
                </c:pt>
                <c:pt idx="62">
                  <c:v>3451543</c:v>
                </c:pt>
                <c:pt idx="63">
                  <c:v>3457814</c:v>
                </c:pt>
                <c:pt idx="64">
                  <c:v>3433866</c:v>
                </c:pt>
                <c:pt idx="65">
                  <c:v>3348007</c:v>
                </c:pt>
                <c:pt idx="66">
                  <c:v>3461074</c:v>
                </c:pt>
                <c:pt idx="67">
                  <c:v>3456278</c:v>
                </c:pt>
                <c:pt idx="68">
                  <c:v>3466826</c:v>
                </c:pt>
                <c:pt idx="69">
                  <c:v>3473751</c:v>
                </c:pt>
                <c:pt idx="70">
                  <c:v>3480095</c:v>
                </c:pt>
                <c:pt idx="71">
                  <c:v>3467507</c:v>
                </c:pt>
                <c:pt idx="72">
                  <c:v>3451549</c:v>
                </c:pt>
                <c:pt idx="73">
                  <c:v>3427558</c:v>
                </c:pt>
                <c:pt idx="74">
                  <c:v>3411363</c:v>
                </c:pt>
                <c:pt idx="75">
                  <c:v>3394278</c:v>
                </c:pt>
                <c:pt idx="76">
                  <c:v>3367870</c:v>
                </c:pt>
                <c:pt idx="77">
                  <c:v>3351764</c:v>
                </c:pt>
                <c:pt idx="78">
                  <c:v>3329183</c:v>
                </c:pt>
                <c:pt idx="79">
                  <c:v>3272179</c:v>
                </c:pt>
                <c:pt idx="80">
                  <c:v>3272987</c:v>
                </c:pt>
                <c:pt idx="81">
                  <c:v>3258688</c:v>
                </c:pt>
                <c:pt idx="82">
                  <c:v>3273669</c:v>
                </c:pt>
                <c:pt idx="83">
                  <c:v>3258001</c:v>
                </c:pt>
                <c:pt idx="84">
                  <c:v>3250150</c:v>
                </c:pt>
                <c:pt idx="85">
                  <c:v>3241670</c:v>
                </c:pt>
                <c:pt idx="86">
                  <c:v>3234261</c:v>
                </c:pt>
                <c:pt idx="87">
                  <c:v>3229938</c:v>
                </c:pt>
                <c:pt idx="88">
                  <c:v>3218399</c:v>
                </c:pt>
                <c:pt idx="89">
                  <c:v>3204995</c:v>
                </c:pt>
                <c:pt idx="90">
                  <c:v>3185936</c:v>
                </c:pt>
                <c:pt idx="91">
                  <c:v>3172916</c:v>
                </c:pt>
                <c:pt idx="92">
                  <c:v>3167208</c:v>
                </c:pt>
                <c:pt idx="93">
                  <c:v>3167025</c:v>
                </c:pt>
                <c:pt idx="94">
                  <c:v>3172056</c:v>
                </c:pt>
                <c:pt idx="95">
                  <c:v>3146803</c:v>
                </c:pt>
                <c:pt idx="96">
                  <c:v>3161390</c:v>
                </c:pt>
                <c:pt idx="97">
                  <c:v>3182839</c:v>
                </c:pt>
                <c:pt idx="98">
                  <c:v>3187565</c:v>
                </c:pt>
                <c:pt idx="99">
                  <c:v>3205714</c:v>
                </c:pt>
                <c:pt idx="100">
                  <c:v>3208696</c:v>
                </c:pt>
                <c:pt idx="101">
                  <c:v>3235054</c:v>
                </c:pt>
                <c:pt idx="102">
                  <c:v>3268159</c:v>
                </c:pt>
                <c:pt idx="103">
                  <c:v>3322910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5-B048-B827-A728C379A27B}"/>
            </c:ext>
          </c:extLst>
        </c:ser>
        <c:ser>
          <c:idx val="1"/>
          <c:order val="1"/>
          <c:tx>
            <c:strRef>
              <c:f>'(2) customers overtime'!$W$8</c:f>
              <c:strCache>
                <c:ptCount val="1"/>
                <c:pt idx="0">
                  <c:v>Occasional High Spend</c:v>
                </c:pt>
              </c:strCache>
            </c:strRef>
          </c:tx>
          <c:spPr>
            <a:ln w="50800" cap="rnd">
              <a:solidFill>
                <a:srgbClr val="3CD6A3"/>
              </a:solidFill>
              <a:prstDash val="solid"/>
              <a:round/>
            </a:ln>
            <a:effectLst>
              <a:outerShdw blurRad="63500" dist="37357" dir="2700000" rotWithShape="0">
                <a:scrgbClr r="0" g="0" b="0">
                  <a:alpha val="0"/>
                </a:scrgbClr>
              </a:outerShdw>
            </a:effectLst>
          </c:spPr>
          <c:marker>
            <c:symbol val="none"/>
          </c:marker>
          <c:cat>
            <c:strRef>
              <c:f>'(2) customers overtime'!$U$9:$U$112</c:f>
              <c:strCache>
                <c:ptCount val="104"/>
                <c:pt idx="0">
                  <c:v>201952</c:v>
                </c:pt>
                <c:pt idx="1">
                  <c:v>202001</c:v>
                </c:pt>
                <c:pt idx="2">
                  <c:v>202002</c:v>
                </c:pt>
                <c:pt idx="3">
                  <c:v>202003</c:v>
                </c:pt>
                <c:pt idx="4">
                  <c:v>202004</c:v>
                </c:pt>
                <c:pt idx="5">
                  <c:v>202005</c:v>
                </c:pt>
                <c:pt idx="6">
                  <c:v>202006</c:v>
                </c:pt>
                <c:pt idx="7">
                  <c:v>202007</c:v>
                </c:pt>
                <c:pt idx="8">
                  <c:v>202008</c:v>
                </c:pt>
                <c:pt idx="9">
                  <c:v>202009</c:v>
                </c:pt>
                <c:pt idx="10">
                  <c:v>202010</c:v>
                </c:pt>
                <c:pt idx="11">
                  <c:v>202011</c:v>
                </c:pt>
                <c:pt idx="12">
                  <c:v>202012</c:v>
                </c:pt>
                <c:pt idx="13">
                  <c:v>202013</c:v>
                </c:pt>
                <c:pt idx="14">
                  <c:v>202014</c:v>
                </c:pt>
                <c:pt idx="15">
                  <c:v>202015</c:v>
                </c:pt>
                <c:pt idx="16">
                  <c:v>202016</c:v>
                </c:pt>
                <c:pt idx="17">
                  <c:v>202017</c:v>
                </c:pt>
                <c:pt idx="18">
                  <c:v>202018</c:v>
                </c:pt>
                <c:pt idx="19">
                  <c:v>202019</c:v>
                </c:pt>
                <c:pt idx="20">
                  <c:v>202020</c:v>
                </c:pt>
                <c:pt idx="21">
                  <c:v>202021</c:v>
                </c:pt>
                <c:pt idx="22">
                  <c:v>202022</c:v>
                </c:pt>
                <c:pt idx="23">
                  <c:v>202023</c:v>
                </c:pt>
                <c:pt idx="24">
                  <c:v>202024</c:v>
                </c:pt>
                <c:pt idx="25">
                  <c:v>202025</c:v>
                </c:pt>
                <c:pt idx="26">
                  <c:v>202026</c:v>
                </c:pt>
                <c:pt idx="27">
                  <c:v>202027</c:v>
                </c:pt>
                <c:pt idx="28">
                  <c:v>202028</c:v>
                </c:pt>
                <c:pt idx="29">
                  <c:v>202029</c:v>
                </c:pt>
                <c:pt idx="30">
                  <c:v>202030</c:v>
                </c:pt>
                <c:pt idx="31">
                  <c:v>202031</c:v>
                </c:pt>
                <c:pt idx="32">
                  <c:v>202032</c:v>
                </c:pt>
                <c:pt idx="33">
                  <c:v>202033</c:v>
                </c:pt>
                <c:pt idx="34">
                  <c:v>202034</c:v>
                </c:pt>
                <c:pt idx="35">
                  <c:v>202035</c:v>
                </c:pt>
                <c:pt idx="36">
                  <c:v>202036</c:v>
                </c:pt>
                <c:pt idx="37">
                  <c:v>202037</c:v>
                </c:pt>
                <c:pt idx="38">
                  <c:v>202038</c:v>
                </c:pt>
                <c:pt idx="39">
                  <c:v>202039</c:v>
                </c:pt>
                <c:pt idx="40">
                  <c:v>202040</c:v>
                </c:pt>
                <c:pt idx="41">
                  <c:v>202041</c:v>
                </c:pt>
                <c:pt idx="42">
                  <c:v>202042</c:v>
                </c:pt>
                <c:pt idx="43">
                  <c:v>202043</c:v>
                </c:pt>
                <c:pt idx="44">
                  <c:v>202044</c:v>
                </c:pt>
                <c:pt idx="45">
                  <c:v>202045</c:v>
                </c:pt>
                <c:pt idx="46">
                  <c:v>202046</c:v>
                </c:pt>
                <c:pt idx="47">
                  <c:v>202047</c:v>
                </c:pt>
                <c:pt idx="48">
                  <c:v>202048</c:v>
                </c:pt>
                <c:pt idx="49">
                  <c:v>202049</c:v>
                </c:pt>
                <c:pt idx="50">
                  <c:v>202050</c:v>
                </c:pt>
                <c:pt idx="51">
                  <c:v>202051</c:v>
                </c:pt>
                <c:pt idx="52">
                  <c:v>202052</c:v>
                </c:pt>
                <c:pt idx="53">
                  <c:v>202101</c:v>
                </c:pt>
                <c:pt idx="54">
                  <c:v>202102</c:v>
                </c:pt>
                <c:pt idx="55">
                  <c:v>202103</c:v>
                </c:pt>
                <c:pt idx="56">
                  <c:v>202104</c:v>
                </c:pt>
                <c:pt idx="57">
                  <c:v>202105</c:v>
                </c:pt>
                <c:pt idx="58">
                  <c:v>202106</c:v>
                </c:pt>
                <c:pt idx="59">
                  <c:v>202107</c:v>
                </c:pt>
                <c:pt idx="60">
                  <c:v>202108</c:v>
                </c:pt>
                <c:pt idx="61">
                  <c:v>202109</c:v>
                </c:pt>
                <c:pt idx="62">
                  <c:v>202110</c:v>
                </c:pt>
                <c:pt idx="63">
                  <c:v>202111</c:v>
                </c:pt>
                <c:pt idx="64">
                  <c:v>202112</c:v>
                </c:pt>
                <c:pt idx="65">
                  <c:v>202113</c:v>
                </c:pt>
                <c:pt idx="66">
                  <c:v>202114</c:v>
                </c:pt>
                <c:pt idx="67">
                  <c:v>202115</c:v>
                </c:pt>
                <c:pt idx="68">
                  <c:v>202116</c:v>
                </c:pt>
                <c:pt idx="69">
                  <c:v>202117</c:v>
                </c:pt>
                <c:pt idx="70">
                  <c:v>202118</c:v>
                </c:pt>
                <c:pt idx="71">
                  <c:v>202119</c:v>
                </c:pt>
                <c:pt idx="72">
                  <c:v>202120</c:v>
                </c:pt>
                <c:pt idx="73">
                  <c:v>202121</c:v>
                </c:pt>
                <c:pt idx="74">
                  <c:v>202122</c:v>
                </c:pt>
                <c:pt idx="75">
                  <c:v>202123</c:v>
                </c:pt>
                <c:pt idx="76">
                  <c:v>202124</c:v>
                </c:pt>
                <c:pt idx="77">
                  <c:v>202125</c:v>
                </c:pt>
                <c:pt idx="78">
                  <c:v>202126</c:v>
                </c:pt>
                <c:pt idx="79">
                  <c:v>202127</c:v>
                </c:pt>
                <c:pt idx="80">
                  <c:v>202128</c:v>
                </c:pt>
                <c:pt idx="81">
                  <c:v>202129</c:v>
                </c:pt>
                <c:pt idx="82">
                  <c:v>202130</c:v>
                </c:pt>
                <c:pt idx="83">
                  <c:v>202131</c:v>
                </c:pt>
                <c:pt idx="84">
                  <c:v>202132</c:v>
                </c:pt>
                <c:pt idx="85">
                  <c:v>202133</c:v>
                </c:pt>
                <c:pt idx="86">
                  <c:v>202134</c:v>
                </c:pt>
                <c:pt idx="87">
                  <c:v>202135</c:v>
                </c:pt>
                <c:pt idx="88">
                  <c:v>202136</c:v>
                </c:pt>
                <c:pt idx="89">
                  <c:v>202137</c:v>
                </c:pt>
                <c:pt idx="90">
                  <c:v>202138</c:v>
                </c:pt>
                <c:pt idx="91">
                  <c:v>202139</c:v>
                </c:pt>
                <c:pt idx="92">
                  <c:v>202140</c:v>
                </c:pt>
                <c:pt idx="93">
                  <c:v>202141</c:v>
                </c:pt>
                <c:pt idx="94">
                  <c:v>202142</c:v>
                </c:pt>
                <c:pt idx="95">
                  <c:v>202143</c:v>
                </c:pt>
                <c:pt idx="96">
                  <c:v>202144</c:v>
                </c:pt>
                <c:pt idx="97">
                  <c:v>202145</c:v>
                </c:pt>
                <c:pt idx="98">
                  <c:v>202146</c:v>
                </c:pt>
                <c:pt idx="99">
                  <c:v>202147</c:v>
                </c:pt>
                <c:pt idx="100">
                  <c:v>202148</c:v>
                </c:pt>
                <c:pt idx="101">
                  <c:v>202149</c:v>
                </c:pt>
                <c:pt idx="102">
                  <c:v>202150</c:v>
                </c:pt>
                <c:pt idx="103">
                  <c:v>202151</c:v>
                </c:pt>
              </c:strCache>
            </c:strRef>
          </c:cat>
          <c:val>
            <c:numRef>
              <c:f>'(2) customers overtime'!$W$9:$W$112</c:f>
              <c:numCache>
                <c:formatCode>0,,"m"</c:formatCode>
                <c:ptCount val="104"/>
                <c:pt idx="0">
                  <c:v>2311672</c:v>
                </c:pt>
                <c:pt idx="1">
                  <c:v>2314050</c:v>
                </c:pt>
                <c:pt idx="2">
                  <c:v>2299051</c:v>
                </c:pt>
                <c:pt idx="3">
                  <c:v>2276924</c:v>
                </c:pt>
                <c:pt idx="4">
                  <c:v>2248055</c:v>
                </c:pt>
                <c:pt idx="5">
                  <c:v>2223376</c:v>
                </c:pt>
                <c:pt idx="6">
                  <c:v>2208876</c:v>
                </c:pt>
                <c:pt idx="7">
                  <c:v>2178036</c:v>
                </c:pt>
                <c:pt idx="8">
                  <c:v>2142008</c:v>
                </c:pt>
                <c:pt idx="9">
                  <c:v>2116303</c:v>
                </c:pt>
                <c:pt idx="10">
                  <c:v>2109454</c:v>
                </c:pt>
                <c:pt idx="11">
                  <c:v>2111745</c:v>
                </c:pt>
                <c:pt idx="12">
                  <c:v>2149920</c:v>
                </c:pt>
                <c:pt idx="13">
                  <c:v>2126382</c:v>
                </c:pt>
                <c:pt idx="14">
                  <c:v>2216135</c:v>
                </c:pt>
                <c:pt idx="15">
                  <c:v>2346113</c:v>
                </c:pt>
                <c:pt idx="16">
                  <c:v>2449556</c:v>
                </c:pt>
                <c:pt idx="17">
                  <c:v>2551962</c:v>
                </c:pt>
                <c:pt idx="18">
                  <c:v>2617141</c:v>
                </c:pt>
                <c:pt idx="19">
                  <c:v>2602067</c:v>
                </c:pt>
                <c:pt idx="20">
                  <c:v>2463473</c:v>
                </c:pt>
                <c:pt idx="21">
                  <c:v>2475522</c:v>
                </c:pt>
                <c:pt idx="22">
                  <c:v>2533394</c:v>
                </c:pt>
                <c:pt idx="23">
                  <c:v>2573411</c:v>
                </c:pt>
                <c:pt idx="24">
                  <c:v>2585597</c:v>
                </c:pt>
                <c:pt idx="25">
                  <c:v>2535939</c:v>
                </c:pt>
                <c:pt idx="26">
                  <c:v>2538057</c:v>
                </c:pt>
                <c:pt idx="27">
                  <c:v>2536883</c:v>
                </c:pt>
                <c:pt idx="28">
                  <c:v>2519882</c:v>
                </c:pt>
                <c:pt idx="29">
                  <c:v>2514377</c:v>
                </c:pt>
                <c:pt idx="30">
                  <c:v>2503284</c:v>
                </c:pt>
                <c:pt idx="31">
                  <c:v>2491920</c:v>
                </c:pt>
                <c:pt idx="32">
                  <c:v>2483498</c:v>
                </c:pt>
                <c:pt idx="33">
                  <c:v>2477269</c:v>
                </c:pt>
                <c:pt idx="34">
                  <c:v>2455010</c:v>
                </c:pt>
                <c:pt idx="35">
                  <c:v>2435957</c:v>
                </c:pt>
                <c:pt idx="36">
                  <c:v>2423483</c:v>
                </c:pt>
                <c:pt idx="37">
                  <c:v>2405120</c:v>
                </c:pt>
                <c:pt idx="38">
                  <c:v>2381058</c:v>
                </c:pt>
                <c:pt idx="39">
                  <c:v>2362665</c:v>
                </c:pt>
                <c:pt idx="40">
                  <c:v>2353829</c:v>
                </c:pt>
                <c:pt idx="41">
                  <c:v>2349729</c:v>
                </c:pt>
                <c:pt idx="42">
                  <c:v>2341816</c:v>
                </c:pt>
                <c:pt idx="43">
                  <c:v>2329119</c:v>
                </c:pt>
                <c:pt idx="44">
                  <c:v>2328073</c:v>
                </c:pt>
                <c:pt idx="45">
                  <c:v>2344715</c:v>
                </c:pt>
                <c:pt idx="46">
                  <c:v>2354199</c:v>
                </c:pt>
                <c:pt idx="47">
                  <c:v>2371864</c:v>
                </c:pt>
                <c:pt idx="48">
                  <c:v>2388408</c:v>
                </c:pt>
                <c:pt idx="49">
                  <c:v>2411520</c:v>
                </c:pt>
                <c:pt idx="50">
                  <c:v>2441334</c:v>
                </c:pt>
                <c:pt idx="51">
                  <c:v>2496871</c:v>
                </c:pt>
                <c:pt idx="52">
                  <c:v>2616681</c:v>
                </c:pt>
                <c:pt idx="53">
                  <c:v>2599691</c:v>
                </c:pt>
                <c:pt idx="54">
                  <c:v>2595275</c:v>
                </c:pt>
                <c:pt idx="55">
                  <c:v>2592067</c:v>
                </c:pt>
                <c:pt idx="56">
                  <c:v>2586449</c:v>
                </c:pt>
                <c:pt idx="57">
                  <c:v>2574224</c:v>
                </c:pt>
                <c:pt idx="58">
                  <c:v>2553931</c:v>
                </c:pt>
                <c:pt idx="59">
                  <c:v>2526156</c:v>
                </c:pt>
                <c:pt idx="60">
                  <c:v>2476450</c:v>
                </c:pt>
                <c:pt idx="61">
                  <c:v>2469054</c:v>
                </c:pt>
                <c:pt idx="62">
                  <c:v>2462609</c:v>
                </c:pt>
                <c:pt idx="63">
                  <c:v>2466014</c:v>
                </c:pt>
                <c:pt idx="64">
                  <c:v>2428006</c:v>
                </c:pt>
                <c:pt idx="65">
                  <c:v>2339736</c:v>
                </c:pt>
                <c:pt idx="66">
                  <c:v>2370714</c:v>
                </c:pt>
                <c:pt idx="67">
                  <c:v>2368234</c:v>
                </c:pt>
                <c:pt idx="68">
                  <c:v>2363104</c:v>
                </c:pt>
                <c:pt idx="69">
                  <c:v>2359698</c:v>
                </c:pt>
                <c:pt idx="70">
                  <c:v>2355595</c:v>
                </c:pt>
                <c:pt idx="71">
                  <c:v>2347827</c:v>
                </c:pt>
                <c:pt idx="72">
                  <c:v>2328867</c:v>
                </c:pt>
                <c:pt idx="73">
                  <c:v>2310225</c:v>
                </c:pt>
                <c:pt idx="74">
                  <c:v>2289379</c:v>
                </c:pt>
                <c:pt idx="75">
                  <c:v>2297036</c:v>
                </c:pt>
                <c:pt idx="76">
                  <c:v>2285289</c:v>
                </c:pt>
                <c:pt idx="77">
                  <c:v>2278970</c:v>
                </c:pt>
                <c:pt idx="78">
                  <c:v>2255002</c:v>
                </c:pt>
                <c:pt idx="79">
                  <c:v>2224987</c:v>
                </c:pt>
                <c:pt idx="80">
                  <c:v>2214686</c:v>
                </c:pt>
                <c:pt idx="81">
                  <c:v>2210935</c:v>
                </c:pt>
                <c:pt idx="82">
                  <c:v>2230502</c:v>
                </c:pt>
                <c:pt idx="83">
                  <c:v>2232098</c:v>
                </c:pt>
                <c:pt idx="84">
                  <c:v>2236825</c:v>
                </c:pt>
                <c:pt idx="85">
                  <c:v>2243950</c:v>
                </c:pt>
                <c:pt idx="86">
                  <c:v>2251712</c:v>
                </c:pt>
                <c:pt idx="87">
                  <c:v>2265834</c:v>
                </c:pt>
                <c:pt idx="88">
                  <c:v>2268688</c:v>
                </c:pt>
                <c:pt idx="89">
                  <c:v>2271373</c:v>
                </c:pt>
                <c:pt idx="90">
                  <c:v>2262024</c:v>
                </c:pt>
                <c:pt idx="91">
                  <c:v>2262979</c:v>
                </c:pt>
                <c:pt idx="92">
                  <c:v>2268418</c:v>
                </c:pt>
                <c:pt idx="93">
                  <c:v>2274472</c:v>
                </c:pt>
                <c:pt idx="94">
                  <c:v>2274177</c:v>
                </c:pt>
                <c:pt idx="95">
                  <c:v>2269814</c:v>
                </c:pt>
                <c:pt idx="96">
                  <c:v>2296384</c:v>
                </c:pt>
                <c:pt idx="97">
                  <c:v>2305127</c:v>
                </c:pt>
                <c:pt idx="98">
                  <c:v>2300755</c:v>
                </c:pt>
                <c:pt idx="99">
                  <c:v>2301927</c:v>
                </c:pt>
                <c:pt idx="100">
                  <c:v>2293714</c:v>
                </c:pt>
                <c:pt idx="101">
                  <c:v>2307738</c:v>
                </c:pt>
                <c:pt idx="102">
                  <c:v>2337496</c:v>
                </c:pt>
                <c:pt idx="103">
                  <c:v>2384953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15-B048-B827-A728C379A27B}"/>
            </c:ext>
          </c:extLst>
        </c:ser>
        <c:ser>
          <c:idx val="2"/>
          <c:order val="2"/>
          <c:tx>
            <c:strRef>
              <c:f>'(2) customers overtime'!$X$8</c:f>
              <c:strCache>
                <c:ptCount val="1"/>
                <c:pt idx="0">
                  <c:v>Frequent Low Spend</c:v>
                </c:pt>
              </c:strCache>
            </c:strRef>
          </c:tx>
          <c:spPr>
            <a:ln w="50800" cap="rnd">
              <a:solidFill>
                <a:srgbClr val="44B5C5"/>
              </a:solidFill>
              <a:prstDash val="solid"/>
              <a:round/>
            </a:ln>
            <a:effectLst>
              <a:outerShdw blurRad="63500" dist="37357" dir="2700000" rotWithShape="0">
                <a:scrgbClr r="0" g="0" b="0">
                  <a:alpha val="0"/>
                </a:scrgbClr>
              </a:outerShdw>
            </a:effectLst>
          </c:spPr>
          <c:marker>
            <c:symbol val="none"/>
          </c:marker>
          <c:cat>
            <c:strRef>
              <c:f>'(2) customers overtime'!$U$9:$U$112</c:f>
              <c:strCache>
                <c:ptCount val="104"/>
                <c:pt idx="0">
                  <c:v>201952</c:v>
                </c:pt>
                <c:pt idx="1">
                  <c:v>202001</c:v>
                </c:pt>
                <c:pt idx="2">
                  <c:v>202002</c:v>
                </c:pt>
                <c:pt idx="3">
                  <c:v>202003</c:v>
                </c:pt>
                <c:pt idx="4">
                  <c:v>202004</c:v>
                </c:pt>
                <c:pt idx="5">
                  <c:v>202005</c:v>
                </c:pt>
                <c:pt idx="6">
                  <c:v>202006</c:v>
                </c:pt>
                <c:pt idx="7">
                  <c:v>202007</c:v>
                </c:pt>
                <c:pt idx="8">
                  <c:v>202008</c:v>
                </c:pt>
                <c:pt idx="9">
                  <c:v>202009</c:v>
                </c:pt>
                <c:pt idx="10">
                  <c:v>202010</c:v>
                </c:pt>
                <c:pt idx="11">
                  <c:v>202011</c:v>
                </c:pt>
                <c:pt idx="12">
                  <c:v>202012</c:v>
                </c:pt>
                <c:pt idx="13">
                  <c:v>202013</c:v>
                </c:pt>
                <c:pt idx="14">
                  <c:v>202014</c:v>
                </c:pt>
                <c:pt idx="15">
                  <c:v>202015</c:v>
                </c:pt>
                <c:pt idx="16">
                  <c:v>202016</c:v>
                </c:pt>
                <c:pt idx="17">
                  <c:v>202017</c:v>
                </c:pt>
                <c:pt idx="18">
                  <c:v>202018</c:v>
                </c:pt>
                <c:pt idx="19">
                  <c:v>202019</c:v>
                </c:pt>
                <c:pt idx="20">
                  <c:v>202020</c:v>
                </c:pt>
                <c:pt idx="21">
                  <c:v>202021</c:v>
                </c:pt>
                <c:pt idx="22">
                  <c:v>202022</c:v>
                </c:pt>
                <c:pt idx="23">
                  <c:v>202023</c:v>
                </c:pt>
                <c:pt idx="24">
                  <c:v>202024</c:v>
                </c:pt>
                <c:pt idx="25">
                  <c:v>202025</c:v>
                </c:pt>
                <c:pt idx="26">
                  <c:v>202026</c:v>
                </c:pt>
                <c:pt idx="27">
                  <c:v>202027</c:v>
                </c:pt>
                <c:pt idx="28">
                  <c:v>202028</c:v>
                </c:pt>
                <c:pt idx="29">
                  <c:v>202029</c:v>
                </c:pt>
                <c:pt idx="30">
                  <c:v>202030</c:v>
                </c:pt>
                <c:pt idx="31">
                  <c:v>202031</c:v>
                </c:pt>
                <c:pt idx="32">
                  <c:v>202032</c:v>
                </c:pt>
                <c:pt idx="33">
                  <c:v>202033</c:v>
                </c:pt>
                <c:pt idx="34">
                  <c:v>202034</c:v>
                </c:pt>
                <c:pt idx="35">
                  <c:v>202035</c:v>
                </c:pt>
                <c:pt idx="36">
                  <c:v>202036</c:v>
                </c:pt>
                <c:pt idx="37">
                  <c:v>202037</c:v>
                </c:pt>
                <c:pt idx="38">
                  <c:v>202038</c:v>
                </c:pt>
                <c:pt idx="39">
                  <c:v>202039</c:v>
                </c:pt>
                <c:pt idx="40">
                  <c:v>202040</c:v>
                </c:pt>
                <c:pt idx="41">
                  <c:v>202041</c:v>
                </c:pt>
                <c:pt idx="42">
                  <c:v>202042</c:v>
                </c:pt>
                <c:pt idx="43">
                  <c:v>202043</c:v>
                </c:pt>
                <c:pt idx="44">
                  <c:v>202044</c:v>
                </c:pt>
                <c:pt idx="45">
                  <c:v>202045</c:v>
                </c:pt>
                <c:pt idx="46">
                  <c:v>202046</c:v>
                </c:pt>
                <c:pt idx="47">
                  <c:v>202047</c:v>
                </c:pt>
                <c:pt idx="48">
                  <c:v>202048</c:v>
                </c:pt>
                <c:pt idx="49">
                  <c:v>202049</c:v>
                </c:pt>
                <c:pt idx="50">
                  <c:v>202050</c:v>
                </c:pt>
                <c:pt idx="51">
                  <c:v>202051</c:v>
                </c:pt>
                <c:pt idx="52">
                  <c:v>202052</c:v>
                </c:pt>
                <c:pt idx="53">
                  <c:v>202101</c:v>
                </c:pt>
                <c:pt idx="54">
                  <c:v>202102</c:v>
                </c:pt>
                <c:pt idx="55">
                  <c:v>202103</c:v>
                </c:pt>
                <c:pt idx="56">
                  <c:v>202104</c:v>
                </c:pt>
                <c:pt idx="57">
                  <c:v>202105</c:v>
                </c:pt>
                <c:pt idx="58">
                  <c:v>202106</c:v>
                </c:pt>
                <c:pt idx="59">
                  <c:v>202107</c:v>
                </c:pt>
                <c:pt idx="60">
                  <c:v>202108</c:v>
                </c:pt>
                <c:pt idx="61">
                  <c:v>202109</c:v>
                </c:pt>
                <c:pt idx="62">
                  <c:v>202110</c:v>
                </c:pt>
                <c:pt idx="63">
                  <c:v>202111</c:v>
                </c:pt>
                <c:pt idx="64">
                  <c:v>202112</c:v>
                </c:pt>
                <c:pt idx="65">
                  <c:v>202113</c:v>
                </c:pt>
                <c:pt idx="66">
                  <c:v>202114</c:v>
                </c:pt>
                <c:pt idx="67">
                  <c:v>202115</c:v>
                </c:pt>
                <c:pt idx="68">
                  <c:v>202116</c:v>
                </c:pt>
                <c:pt idx="69">
                  <c:v>202117</c:v>
                </c:pt>
                <c:pt idx="70">
                  <c:v>202118</c:v>
                </c:pt>
                <c:pt idx="71">
                  <c:v>202119</c:v>
                </c:pt>
                <c:pt idx="72">
                  <c:v>202120</c:v>
                </c:pt>
                <c:pt idx="73">
                  <c:v>202121</c:v>
                </c:pt>
                <c:pt idx="74">
                  <c:v>202122</c:v>
                </c:pt>
                <c:pt idx="75">
                  <c:v>202123</c:v>
                </c:pt>
                <c:pt idx="76">
                  <c:v>202124</c:v>
                </c:pt>
                <c:pt idx="77">
                  <c:v>202125</c:v>
                </c:pt>
                <c:pt idx="78">
                  <c:v>202126</c:v>
                </c:pt>
                <c:pt idx="79">
                  <c:v>202127</c:v>
                </c:pt>
                <c:pt idx="80">
                  <c:v>202128</c:v>
                </c:pt>
                <c:pt idx="81">
                  <c:v>202129</c:v>
                </c:pt>
                <c:pt idx="82">
                  <c:v>202130</c:v>
                </c:pt>
                <c:pt idx="83">
                  <c:v>202131</c:v>
                </c:pt>
                <c:pt idx="84">
                  <c:v>202132</c:v>
                </c:pt>
                <c:pt idx="85">
                  <c:v>202133</c:v>
                </c:pt>
                <c:pt idx="86">
                  <c:v>202134</c:v>
                </c:pt>
                <c:pt idx="87">
                  <c:v>202135</c:v>
                </c:pt>
                <c:pt idx="88">
                  <c:v>202136</c:v>
                </c:pt>
                <c:pt idx="89">
                  <c:v>202137</c:v>
                </c:pt>
                <c:pt idx="90">
                  <c:v>202138</c:v>
                </c:pt>
                <c:pt idx="91">
                  <c:v>202139</c:v>
                </c:pt>
                <c:pt idx="92">
                  <c:v>202140</c:v>
                </c:pt>
                <c:pt idx="93">
                  <c:v>202141</c:v>
                </c:pt>
                <c:pt idx="94">
                  <c:v>202142</c:v>
                </c:pt>
                <c:pt idx="95">
                  <c:v>202143</c:v>
                </c:pt>
                <c:pt idx="96">
                  <c:v>202144</c:v>
                </c:pt>
                <c:pt idx="97">
                  <c:v>202145</c:v>
                </c:pt>
                <c:pt idx="98">
                  <c:v>202146</c:v>
                </c:pt>
                <c:pt idx="99">
                  <c:v>202147</c:v>
                </c:pt>
                <c:pt idx="100">
                  <c:v>202148</c:v>
                </c:pt>
                <c:pt idx="101">
                  <c:v>202149</c:v>
                </c:pt>
                <c:pt idx="102">
                  <c:v>202150</c:v>
                </c:pt>
                <c:pt idx="103">
                  <c:v>202151</c:v>
                </c:pt>
              </c:strCache>
            </c:strRef>
          </c:cat>
          <c:val>
            <c:numRef>
              <c:f>'(2) customers overtime'!$X$9:$X$112</c:f>
              <c:numCache>
                <c:formatCode>0,,"m"</c:formatCode>
                <c:ptCount val="104"/>
                <c:pt idx="0">
                  <c:v>2666697</c:v>
                </c:pt>
                <c:pt idx="1">
                  <c:v>2619868</c:v>
                </c:pt>
                <c:pt idx="2">
                  <c:v>2607041</c:v>
                </c:pt>
                <c:pt idx="3">
                  <c:v>2604523</c:v>
                </c:pt>
                <c:pt idx="4">
                  <c:v>2607074</c:v>
                </c:pt>
                <c:pt idx="5">
                  <c:v>2605282</c:v>
                </c:pt>
                <c:pt idx="6">
                  <c:v>2611688</c:v>
                </c:pt>
                <c:pt idx="7">
                  <c:v>2629805</c:v>
                </c:pt>
                <c:pt idx="8">
                  <c:v>2637796</c:v>
                </c:pt>
                <c:pt idx="9">
                  <c:v>2653152</c:v>
                </c:pt>
                <c:pt idx="10">
                  <c:v>2672336</c:v>
                </c:pt>
                <c:pt idx="11">
                  <c:v>2695889</c:v>
                </c:pt>
                <c:pt idx="12">
                  <c:v>2708922</c:v>
                </c:pt>
                <c:pt idx="13">
                  <c:v>2662127</c:v>
                </c:pt>
                <c:pt idx="14">
                  <c:v>2487940</c:v>
                </c:pt>
                <c:pt idx="15">
                  <c:v>2273279</c:v>
                </c:pt>
                <c:pt idx="16">
                  <c:v>2067138</c:v>
                </c:pt>
                <c:pt idx="17">
                  <c:v>1870723</c:v>
                </c:pt>
                <c:pt idx="18">
                  <c:v>1680608</c:v>
                </c:pt>
                <c:pt idx="19">
                  <c:v>1489011</c:v>
                </c:pt>
                <c:pt idx="20">
                  <c:v>1286203</c:v>
                </c:pt>
                <c:pt idx="21">
                  <c:v>1182921</c:v>
                </c:pt>
                <c:pt idx="22">
                  <c:v>1121251</c:v>
                </c:pt>
                <c:pt idx="23">
                  <c:v>1074031</c:v>
                </c:pt>
                <c:pt idx="24">
                  <c:v>1042212</c:v>
                </c:pt>
                <c:pt idx="25">
                  <c:v>1012879</c:v>
                </c:pt>
                <c:pt idx="26">
                  <c:v>1035701</c:v>
                </c:pt>
                <c:pt idx="27">
                  <c:v>1103491</c:v>
                </c:pt>
                <c:pt idx="28">
                  <c:v>1178210</c:v>
                </c:pt>
                <c:pt idx="29">
                  <c:v>1255125</c:v>
                </c:pt>
                <c:pt idx="30">
                  <c:v>1325246</c:v>
                </c:pt>
                <c:pt idx="31">
                  <c:v>1394744</c:v>
                </c:pt>
                <c:pt idx="32">
                  <c:v>1468994</c:v>
                </c:pt>
                <c:pt idx="33">
                  <c:v>1537652</c:v>
                </c:pt>
                <c:pt idx="34">
                  <c:v>1606066</c:v>
                </c:pt>
                <c:pt idx="35">
                  <c:v>1676880</c:v>
                </c:pt>
                <c:pt idx="36">
                  <c:v>1738628</c:v>
                </c:pt>
                <c:pt idx="37">
                  <c:v>1799761</c:v>
                </c:pt>
                <c:pt idx="38">
                  <c:v>1854255</c:v>
                </c:pt>
                <c:pt idx="39">
                  <c:v>1900212</c:v>
                </c:pt>
                <c:pt idx="40">
                  <c:v>1940410</c:v>
                </c:pt>
                <c:pt idx="41">
                  <c:v>1979380</c:v>
                </c:pt>
                <c:pt idx="42">
                  <c:v>2014152</c:v>
                </c:pt>
                <c:pt idx="43">
                  <c:v>2051441</c:v>
                </c:pt>
                <c:pt idx="44">
                  <c:v>2084535</c:v>
                </c:pt>
                <c:pt idx="45">
                  <c:v>2100318</c:v>
                </c:pt>
                <c:pt idx="46">
                  <c:v>2116834</c:v>
                </c:pt>
                <c:pt idx="47">
                  <c:v>2120917</c:v>
                </c:pt>
                <c:pt idx="48">
                  <c:v>2134599</c:v>
                </c:pt>
                <c:pt idx="49">
                  <c:v>2144816</c:v>
                </c:pt>
                <c:pt idx="50">
                  <c:v>2146124</c:v>
                </c:pt>
                <c:pt idx="51">
                  <c:v>2137016</c:v>
                </c:pt>
                <c:pt idx="52">
                  <c:v>2086112</c:v>
                </c:pt>
                <c:pt idx="53">
                  <c:v>2021074</c:v>
                </c:pt>
                <c:pt idx="54">
                  <c:v>1985289</c:v>
                </c:pt>
                <c:pt idx="55">
                  <c:v>1948652</c:v>
                </c:pt>
                <c:pt idx="56">
                  <c:v>1916726</c:v>
                </c:pt>
                <c:pt idx="57">
                  <c:v>1892683</c:v>
                </c:pt>
                <c:pt idx="58">
                  <c:v>1883270</c:v>
                </c:pt>
                <c:pt idx="59">
                  <c:v>1866901</c:v>
                </c:pt>
                <c:pt idx="60">
                  <c:v>1878126</c:v>
                </c:pt>
                <c:pt idx="61">
                  <c:v>1884058</c:v>
                </c:pt>
                <c:pt idx="62">
                  <c:v>1891048</c:v>
                </c:pt>
                <c:pt idx="63">
                  <c:v>1916968</c:v>
                </c:pt>
                <c:pt idx="64">
                  <c:v>1961012</c:v>
                </c:pt>
                <c:pt idx="65">
                  <c:v>2029589</c:v>
                </c:pt>
                <c:pt idx="66">
                  <c:v>2104723</c:v>
                </c:pt>
                <c:pt idx="67">
                  <c:v>2133150</c:v>
                </c:pt>
                <c:pt idx="68">
                  <c:v>2173579</c:v>
                </c:pt>
                <c:pt idx="69">
                  <c:v>2211478</c:v>
                </c:pt>
                <c:pt idx="70">
                  <c:v>2245317</c:v>
                </c:pt>
                <c:pt idx="71">
                  <c:v>2267653</c:v>
                </c:pt>
                <c:pt idx="72">
                  <c:v>2299388</c:v>
                </c:pt>
                <c:pt idx="73">
                  <c:v>2311846</c:v>
                </c:pt>
                <c:pt idx="74">
                  <c:v>2328777</c:v>
                </c:pt>
                <c:pt idx="75">
                  <c:v>2334383</c:v>
                </c:pt>
                <c:pt idx="76">
                  <c:v>2344202</c:v>
                </c:pt>
                <c:pt idx="77">
                  <c:v>2350300</c:v>
                </c:pt>
                <c:pt idx="78">
                  <c:v>2365813</c:v>
                </c:pt>
                <c:pt idx="79">
                  <c:v>2369058</c:v>
                </c:pt>
                <c:pt idx="80">
                  <c:v>2388923</c:v>
                </c:pt>
                <c:pt idx="81">
                  <c:v>2392341</c:v>
                </c:pt>
                <c:pt idx="82">
                  <c:v>2403242</c:v>
                </c:pt>
                <c:pt idx="83">
                  <c:v>2404555</c:v>
                </c:pt>
                <c:pt idx="84">
                  <c:v>2408788</c:v>
                </c:pt>
                <c:pt idx="85">
                  <c:v>2401312</c:v>
                </c:pt>
                <c:pt idx="86">
                  <c:v>2395959</c:v>
                </c:pt>
                <c:pt idx="87">
                  <c:v>2392115</c:v>
                </c:pt>
                <c:pt idx="88">
                  <c:v>2399983</c:v>
                </c:pt>
                <c:pt idx="89">
                  <c:v>2404800</c:v>
                </c:pt>
                <c:pt idx="90">
                  <c:v>2402204</c:v>
                </c:pt>
                <c:pt idx="91">
                  <c:v>2406701</c:v>
                </c:pt>
                <c:pt idx="92">
                  <c:v>2411690</c:v>
                </c:pt>
                <c:pt idx="93">
                  <c:v>2424126</c:v>
                </c:pt>
                <c:pt idx="94">
                  <c:v>2445438</c:v>
                </c:pt>
                <c:pt idx="95">
                  <c:v>2451440</c:v>
                </c:pt>
                <c:pt idx="96">
                  <c:v>2462861</c:v>
                </c:pt>
                <c:pt idx="97">
                  <c:v>2484797</c:v>
                </c:pt>
                <c:pt idx="98">
                  <c:v>2501752</c:v>
                </c:pt>
                <c:pt idx="99">
                  <c:v>2515615</c:v>
                </c:pt>
                <c:pt idx="100">
                  <c:v>2523468</c:v>
                </c:pt>
                <c:pt idx="101">
                  <c:v>2530486</c:v>
                </c:pt>
                <c:pt idx="102">
                  <c:v>2517042</c:v>
                </c:pt>
                <c:pt idx="103">
                  <c:v>2501857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15-B048-B827-A728C379A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906944"/>
        <c:axId val="338908592"/>
      </c:lineChart>
      <c:catAx>
        <c:axId val="33890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Roboto"/>
                    <a:ea typeface="Roboto"/>
                    <a:cs typeface="Roboto"/>
                  </a:defRPr>
                </a:pPr>
                <a:r>
                  <a:rPr lang="en-GB"/>
                  <a:t>Week ending</a:t>
                </a:r>
              </a:p>
            </c:rich>
          </c:tx>
          <c:layout>
            <c:manualLayout>
              <c:xMode val="edge"/>
              <c:yMode val="edge"/>
              <c:x val="0.4603305360906117"/>
              <c:y val="0.800317537545649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Roboto"/>
                  <a:ea typeface="Roboto"/>
                  <a:cs typeface="Roboto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5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Roboto"/>
                <a:ea typeface="Roboto"/>
                <a:cs typeface="Roboto"/>
              </a:defRPr>
            </a:pPr>
            <a:endParaRPr lang="en-US"/>
          </a:p>
        </c:txPr>
        <c:crossAx val="338908592"/>
        <c:crosses val="autoZero"/>
        <c:auto val="1"/>
        <c:lblAlgn val="ctr"/>
        <c:lblOffset val="100"/>
        <c:tickLblSkip val="4"/>
        <c:tickMarkSkip val="13"/>
        <c:noMultiLvlLbl val="0"/>
      </c:catAx>
      <c:valAx>
        <c:axId val="338908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Roboto"/>
                    <a:ea typeface="Roboto"/>
                    <a:cs typeface="Roboto"/>
                  </a:defRPr>
                </a:pPr>
                <a:r>
                  <a:rPr lang="en-GB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Roboto"/>
                  <a:ea typeface="Roboto"/>
                  <a:cs typeface="Roboto"/>
                </a:defRPr>
              </a:pPr>
              <a:endParaRPr lang="en-US"/>
            </a:p>
          </c:txPr>
        </c:title>
        <c:numFmt formatCode="0,,&quot;m&quot;" sourceLinked="1"/>
        <c:majorTickMark val="none"/>
        <c:minorTickMark val="none"/>
        <c:tickLblPos val="nextTo"/>
        <c:spPr>
          <a:noFill/>
          <a:ln>
            <a:solidFill>
              <a:srgbClr val="000005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Roboto"/>
                <a:ea typeface="Roboto"/>
                <a:cs typeface="Roboto"/>
              </a:defRPr>
            </a:pPr>
            <a:endParaRPr lang="en-US"/>
          </a:p>
        </c:txPr>
        <c:crossAx val="338906944"/>
        <c:crosses val="autoZero"/>
        <c:crossBetween val="between"/>
        <c:majorUnit val="1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Roboto"/>
              <a:ea typeface="Roboto"/>
              <a:cs typeface="Roboto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37041645427615"/>
          <c:y val="2.8084150326797386E-2"/>
          <c:w val="0.87720041855443587"/>
          <c:h val="0.21619689542483661"/>
        </c:manualLayout>
      </c:layout>
      <c:lineChart>
        <c:grouping val="standard"/>
        <c:varyColors val="0"/>
        <c:ser>
          <c:idx val="0"/>
          <c:order val="0"/>
          <c:tx>
            <c:strRef>
              <c:f>'(2.1) sales segmented overtime'!$V$6</c:f>
              <c:strCache>
                <c:ptCount val="1"/>
                <c:pt idx="0">
                  <c:v>Total Active</c:v>
                </c:pt>
              </c:strCache>
            </c:strRef>
          </c:tx>
          <c:spPr>
            <a:ln w="50800" cap="rnd">
              <a:solidFill>
                <a:srgbClr val="3F68AD"/>
              </a:solidFill>
              <a:prstDash val="solid"/>
              <a:round/>
            </a:ln>
            <a:effectLst>
              <a:outerShdw blurRad="63500" dist="37357" dir="2700000" rotWithShape="0">
                <a:scrgbClr r="0" g="0" b="0">
                  <a:alpha val="0"/>
                </a:scrgbClr>
              </a:outerShdw>
            </a:effectLst>
          </c:spPr>
          <c:marker>
            <c:symbol val="none"/>
          </c:marker>
          <c:cat>
            <c:strRef>
              <c:f>'(2.1) sales segmented overtime'!$N$7:$N$110</c:f>
              <c:strCache>
                <c:ptCount val="104"/>
                <c:pt idx="0">
                  <c:v>201952</c:v>
                </c:pt>
                <c:pt idx="1">
                  <c:v>202001</c:v>
                </c:pt>
                <c:pt idx="2">
                  <c:v>202002</c:v>
                </c:pt>
                <c:pt idx="3">
                  <c:v>202003</c:v>
                </c:pt>
                <c:pt idx="4">
                  <c:v>202004</c:v>
                </c:pt>
                <c:pt idx="5">
                  <c:v>202005</c:v>
                </c:pt>
                <c:pt idx="6">
                  <c:v>202006</c:v>
                </c:pt>
                <c:pt idx="7">
                  <c:v>202007</c:v>
                </c:pt>
                <c:pt idx="8">
                  <c:v>202008</c:v>
                </c:pt>
                <c:pt idx="9">
                  <c:v>202009</c:v>
                </c:pt>
                <c:pt idx="10">
                  <c:v>202010</c:v>
                </c:pt>
                <c:pt idx="11">
                  <c:v>202011</c:v>
                </c:pt>
                <c:pt idx="12">
                  <c:v>202012</c:v>
                </c:pt>
                <c:pt idx="13">
                  <c:v>202013</c:v>
                </c:pt>
                <c:pt idx="14">
                  <c:v>202014</c:v>
                </c:pt>
                <c:pt idx="15">
                  <c:v>202015</c:v>
                </c:pt>
                <c:pt idx="16">
                  <c:v>202016</c:v>
                </c:pt>
                <c:pt idx="17">
                  <c:v>202017</c:v>
                </c:pt>
                <c:pt idx="18">
                  <c:v>202018</c:v>
                </c:pt>
                <c:pt idx="19">
                  <c:v>202019</c:v>
                </c:pt>
                <c:pt idx="20">
                  <c:v>202020</c:v>
                </c:pt>
                <c:pt idx="21">
                  <c:v>202021</c:v>
                </c:pt>
                <c:pt idx="22">
                  <c:v>202022</c:v>
                </c:pt>
                <c:pt idx="23">
                  <c:v>202023</c:v>
                </c:pt>
                <c:pt idx="24">
                  <c:v>202024</c:v>
                </c:pt>
                <c:pt idx="25">
                  <c:v>202025</c:v>
                </c:pt>
                <c:pt idx="26">
                  <c:v>202026</c:v>
                </c:pt>
                <c:pt idx="27">
                  <c:v>202027</c:v>
                </c:pt>
                <c:pt idx="28">
                  <c:v>202028</c:v>
                </c:pt>
                <c:pt idx="29">
                  <c:v>202029</c:v>
                </c:pt>
                <c:pt idx="30">
                  <c:v>202030</c:v>
                </c:pt>
                <c:pt idx="31">
                  <c:v>202031</c:v>
                </c:pt>
                <c:pt idx="32">
                  <c:v>202032</c:v>
                </c:pt>
                <c:pt idx="33">
                  <c:v>202033</c:v>
                </c:pt>
                <c:pt idx="34">
                  <c:v>202034</c:v>
                </c:pt>
                <c:pt idx="35">
                  <c:v>202035</c:v>
                </c:pt>
                <c:pt idx="36">
                  <c:v>202036</c:v>
                </c:pt>
                <c:pt idx="37">
                  <c:v>202037</c:v>
                </c:pt>
                <c:pt idx="38">
                  <c:v>202038</c:v>
                </c:pt>
                <c:pt idx="39">
                  <c:v>202039</c:v>
                </c:pt>
                <c:pt idx="40">
                  <c:v>202040</c:v>
                </c:pt>
                <c:pt idx="41">
                  <c:v>202041</c:v>
                </c:pt>
                <c:pt idx="42">
                  <c:v>202042</c:v>
                </c:pt>
                <c:pt idx="43">
                  <c:v>202043</c:v>
                </c:pt>
                <c:pt idx="44">
                  <c:v>202044</c:v>
                </c:pt>
                <c:pt idx="45">
                  <c:v>202045</c:v>
                </c:pt>
                <c:pt idx="46">
                  <c:v>202046</c:v>
                </c:pt>
                <c:pt idx="47">
                  <c:v>202047</c:v>
                </c:pt>
                <c:pt idx="48">
                  <c:v>202048</c:v>
                </c:pt>
                <c:pt idx="49">
                  <c:v>202049</c:v>
                </c:pt>
                <c:pt idx="50">
                  <c:v>202050</c:v>
                </c:pt>
                <c:pt idx="51">
                  <c:v>202051</c:v>
                </c:pt>
                <c:pt idx="52">
                  <c:v>202052</c:v>
                </c:pt>
                <c:pt idx="53">
                  <c:v>202101</c:v>
                </c:pt>
                <c:pt idx="54">
                  <c:v>202102</c:v>
                </c:pt>
                <c:pt idx="55">
                  <c:v>202103</c:v>
                </c:pt>
                <c:pt idx="56">
                  <c:v>202104</c:v>
                </c:pt>
                <c:pt idx="57">
                  <c:v>202105</c:v>
                </c:pt>
                <c:pt idx="58">
                  <c:v>202106</c:v>
                </c:pt>
                <c:pt idx="59">
                  <c:v>202107</c:v>
                </c:pt>
                <c:pt idx="60">
                  <c:v>202108</c:v>
                </c:pt>
                <c:pt idx="61">
                  <c:v>202109</c:v>
                </c:pt>
                <c:pt idx="62">
                  <c:v>202110</c:v>
                </c:pt>
                <c:pt idx="63">
                  <c:v>202111</c:v>
                </c:pt>
                <c:pt idx="64">
                  <c:v>202112</c:v>
                </c:pt>
                <c:pt idx="65">
                  <c:v>202113</c:v>
                </c:pt>
                <c:pt idx="66">
                  <c:v>202114</c:v>
                </c:pt>
                <c:pt idx="67">
                  <c:v>202115</c:v>
                </c:pt>
                <c:pt idx="68">
                  <c:v>202116</c:v>
                </c:pt>
                <c:pt idx="69">
                  <c:v>202117</c:v>
                </c:pt>
                <c:pt idx="70">
                  <c:v>202118</c:v>
                </c:pt>
                <c:pt idx="71">
                  <c:v>202119</c:v>
                </c:pt>
                <c:pt idx="72">
                  <c:v>202120</c:v>
                </c:pt>
                <c:pt idx="73">
                  <c:v>202121</c:v>
                </c:pt>
                <c:pt idx="74">
                  <c:v>202122</c:v>
                </c:pt>
                <c:pt idx="75">
                  <c:v>202123</c:v>
                </c:pt>
                <c:pt idx="76">
                  <c:v>202124</c:v>
                </c:pt>
                <c:pt idx="77">
                  <c:v>202125</c:v>
                </c:pt>
                <c:pt idx="78">
                  <c:v>202126</c:v>
                </c:pt>
                <c:pt idx="79">
                  <c:v>202127</c:v>
                </c:pt>
                <c:pt idx="80">
                  <c:v>202128</c:v>
                </c:pt>
                <c:pt idx="81">
                  <c:v>202129</c:v>
                </c:pt>
                <c:pt idx="82">
                  <c:v>202130</c:v>
                </c:pt>
                <c:pt idx="83">
                  <c:v>202131</c:v>
                </c:pt>
                <c:pt idx="84">
                  <c:v>202132</c:v>
                </c:pt>
                <c:pt idx="85">
                  <c:v>202133</c:v>
                </c:pt>
                <c:pt idx="86">
                  <c:v>202134</c:v>
                </c:pt>
                <c:pt idx="87">
                  <c:v>202135</c:v>
                </c:pt>
                <c:pt idx="88">
                  <c:v>202136</c:v>
                </c:pt>
                <c:pt idx="89">
                  <c:v>202137</c:v>
                </c:pt>
                <c:pt idx="90">
                  <c:v>202138</c:v>
                </c:pt>
                <c:pt idx="91">
                  <c:v>202139</c:v>
                </c:pt>
                <c:pt idx="92">
                  <c:v>202140</c:v>
                </c:pt>
                <c:pt idx="93">
                  <c:v>202141</c:v>
                </c:pt>
                <c:pt idx="94">
                  <c:v>202142</c:v>
                </c:pt>
                <c:pt idx="95">
                  <c:v>202143</c:v>
                </c:pt>
                <c:pt idx="96">
                  <c:v>202144</c:v>
                </c:pt>
                <c:pt idx="97">
                  <c:v>202145</c:v>
                </c:pt>
                <c:pt idx="98">
                  <c:v>202146</c:v>
                </c:pt>
                <c:pt idx="99">
                  <c:v>202147</c:v>
                </c:pt>
                <c:pt idx="100">
                  <c:v>202148</c:v>
                </c:pt>
                <c:pt idx="101">
                  <c:v>202149</c:v>
                </c:pt>
                <c:pt idx="102">
                  <c:v>202150</c:v>
                </c:pt>
                <c:pt idx="103">
                  <c:v>202151</c:v>
                </c:pt>
              </c:strCache>
            </c:strRef>
          </c:cat>
          <c:val>
            <c:numRef>
              <c:f>'(2.1) sales segmented overtime'!$V$7:$V$110</c:f>
              <c:numCache>
                <c:formatCode>0,,"m"</c:formatCode>
                <c:ptCount val="104"/>
                <c:pt idx="0">
                  <c:v>409536804.47680002</c:v>
                </c:pt>
                <c:pt idx="1">
                  <c:v>282842496.13069999</c:v>
                </c:pt>
                <c:pt idx="2">
                  <c:v>281220968.87959999</c:v>
                </c:pt>
                <c:pt idx="3">
                  <c:v>280211724.67920005</c:v>
                </c:pt>
                <c:pt idx="4">
                  <c:v>282584222.03740001</c:v>
                </c:pt>
                <c:pt idx="5">
                  <c:v>295851462.5844</c:v>
                </c:pt>
                <c:pt idx="6">
                  <c:v>302063185.69679999</c:v>
                </c:pt>
                <c:pt idx="7">
                  <c:v>308152813.60799998</c:v>
                </c:pt>
                <c:pt idx="8">
                  <c:v>291679269.02890003</c:v>
                </c:pt>
                <c:pt idx="9">
                  <c:v>305787050.49839997</c:v>
                </c:pt>
                <c:pt idx="10">
                  <c:v>337289586.11549997</c:v>
                </c:pt>
                <c:pt idx="11">
                  <c:v>358123536.21710002</c:v>
                </c:pt>
                <c:pt idx="12">
                  <c:v>428374065.82579994</c:v>
                </c:pt>
                <c:pt idx="13">
                  <c:v>294808028.26499999</c:v>
                </c:pt>
                <c:pt idx="14">
                  <c:v>308061895.02330005</c:v>
                </c:pt>
                <c:pt idx="15">
                  <c:v>354538172.66619998</c:v>
                </c:pt>
                <c:pt idx="16">
                  <c:v>312965679.96179998</c:v>
                </c:pt>
                <c:pt idx="17">
                  <c:v>347029156.01090002</c:v>
                </c:pt>
                <c:pt idx="18">
                  <c:v>355079838.29119998</c:v>
                </c:pt>
                <c:pt idx="19">
                  <c:v>358151738.85370004</c:v>
                </c:pt>
                <c:pt idx="20">
                  <c:v>346173147.74250001</c:v>
                </c:pt>
                <c:pt idx="21">
                  <c:v>364358793.07099998</c:v>
                </c:pt>
                <c:pt idx="22">
                  <c:v>373758018.2256</c:v>
                </c:pt>
                <c:pt idx="23">
                  <c:v>373135748.52399999</c:v>
                </c:pt>
                <c:pt idx="24">
                  <c:v>355030379.15529996</c:v>
                </c:pt>
                <c:pt idx="25">
                  <c:v>364096533.45829999</c:v>
                </c:pt>
                <c:pt idx="26">
                  <c:v>367304719.9709</c:v>
                </c:pt>
                <c:pt idx="27">
                  <c:v>365563049.72479999</c:v>
                </c:pt>
                <c:pt idx="28">
                  <c:v>340318935.86809993</c:v>
                </c:pt>
                <c:pt idx="29">
                  <c:v>336123014.76789999</c:v>
                </c:pt>
                <c:pt idx="30">
                  <c:v>334192217.13330001</c:v>
                </c:pt>
                <c:pt idx="31">
                  <c:v>337999961.06529999</c:v>
                </c:pt>
                <c:pt idx="32">
                  <c:v>337533607.72000003</c:v>
                </c:pt>
                <c:pt idx="33">
                  <c:v>337772915.21859998</c:v>
                </c:pt>
                <c:pt idx="34">
                  <c:v>329806367.01119995</c:v>
                </c:pt>
                <c:pt idx="35">
                  <c:v>345516319.60960001</c:v>
                </c:pt>
                <c:pt idx="36">
                  <c:v>347753585.76030004</c:v>
                </c:pt>
                <c:pt idx="37">
                  <c:v>334519038.6221</c:v>
                </c:pt>
                <c:pt idx="38">
                  <c:v>327531716.16280001</c:v>
                </c:pt>
                <c:pt idx="39">
                  <c:v>344452911.17470002</c:v>
                </c:pt>
                <c:pt idx="40">
                  <c:v>348764030.73109996</c:v>
                </c:pt>
                <c:pt idx="41">
                  <c:v>340582434.73439997</c:v>
                </c:pt>
                <c:pt idx="42">
                  <c:v>335677487.63810003</c:v>
                </c:pt>
                <c:pt idx="43">
                  <c:v>336766011.82859999</c:v>
                </c:pt>
                <c:pt idx="44">
                  <c:v>356538530.92350006</c:v>
                </c:pt>
                <c:pt idx="45">
                  <c:v>384680397.67720002</c:v>
                </c:pt>
                <c:pt idx="46">
                  <c:v>361773886.07459998</c:v>
                </c:pt>
                <c:pt idx="47">
                  <c:v>386687064.20899999</c:v>
                </c:pt>
                <c:pt idx="48">
                  <c:v>392647233.35780001</c:v>
                </c:pt>
                <c:pt idx="49">
                  <c:v>408620793.14910001</c:v>
                </c:pt>
                <c:pt idx="50">
                  <c:v>404564058.94539994</c:v>
                </c:pt>
                <c:pt idx="51">
                  <c:v>447988652.62039995</c:v>
                </c:pt>
                <c:pt idx="52">
                  <c:v>519166433.18239999</c:v>
                </c:pt>
                <c:pt idx="53">
                  <c:v>270970448.76350003</c:v>
                </c:pt>
                <c:pt idx="54">
                  <c:v>333848645.28100002</c:v>
                </c:pt>
                <c:pt idx="55">
                  <c:v>329644367.56239998</c:v>
                </c:pt>
                <c:pt idx="56">
                  <c:v>336040238.72920001</c:v>
                </c:pt>
                <c:pt idx="57">
                  <c:v>351135379.17249995</c:v>
                </c:pt>
                <c:pt idx="58">
                  <c:v>357005046.4738</c:v>
                </c:pt>
                <c:pt idx="59">
                  <c:v>357890015.20649999</c:v>
                </c:pt>
                <c:pt idx="60">
                  <c:v>361804541.9188</c:v>
                </c:pt>
                <c:pt idx="61">
                  <c:v>360408077.6717</c:v>
                </c:pt>
                <c:pt idx="62">
                  <c:v>380513008.39120007</c:v>
                </c:pt>
                <c:pt idx="63">
                  <c:v>382115954.28100002</c:v>
                </c:pt>
                <c:pt idx="64">
                  <c:v>372495758.35189998</c:v>
                </c:pt>
                <c:pt idx="65">
                  <c:v>372983633.62220001</c:v>
                </c:pt>
                <c:pt idx="66">
                  <c:v>427862507.61110002</c:v>
                </c:pt>
                <c:pt idx="67">
                  <c:v>337331459.33279997</c:v>
                </c:pt>
                <c:pt idx="68">
                  <c:v>345325073.00260001</c:v>
                </c:pt>
                <c:pt idx="69">
                  <c:v>346708756.27759999</c:v>
                </c:pt>
                <c:pt idx="70">
                  <c:v>357442252.04979998</c:v>
                </c:pt>
                <c:pt idx="71">
                  <c:v>344708214.67790002</c:v>
                </c:pt>
                <c:pt idx="72">
                  <c:v>341330309.46560001</c:v>
                </c:pt>
                <c:pt idx="73">
                  <c:v>335399363.83770001</c:v>
                </c:pt>
                <c:pt idx="74">
                  <c:v>344988300.63639998</c:v>
                </c:pt>
                <c:pt idx="75">
                  <c:v>356204401.22979999</c:v>
                </c:pt>
                <c:pt idx="76">
                  <c:v>350161441.65329999</c:v>
                </c:pt>
                <c:pt idx="77">
                  <c:v>351579829.25409997</c:v>
                </c:pt>
                <c:pt idx="78">
                  <c:v>339304020.54110003</c:v>
                </c:pt>
                <c:pt idx="79">
                  <c:v>349350278.45669997</c:v>
                </c:pt>
                <c:pt idx="80">
                  <c:v>338944655.03189999</c:v>
                </c:pt>
                <c:pt idx="81">
                  <c:v>327883666.3326</c:v>
                </c:pt>
                <c:pt idx="82">
                  <c:v>359347537.03039998</c:v>
                </c:pt>
                <c:pt idx="83">
                  <c:v>339455875.48259997</c:v>
                </c:pt>
                <c:pt idx="84">
                  <c:v>335455762.14629996</c:v>
                </c:pt>
                <c:pt idx="85">
                  <c:v>332885268.95730001</c:v>
                </c:pt>
                <c:pt idx="86">
                  <c:v>329101782.61050004</c:v>
                </c:pt>
                <c:pt idx="87">
                  <c:v>344799230.0244</c:v>
                </c:pt>
                <c:pt idx="88">
                  <c:v>345183175.14109999</c:v>
                </c:pt>
                <c:pt idx="89">
                  <c:v>331613374.55269998</c:v>
                </c:pt>
                <c:pt idx="90">
                  <c:v>331593345.53780001</c:v>
                </c:pt>
                <c:pt idx="91">
                  <c:v>329790053.37689996</c:v>
                </c:pt>
                <c:pt idx="92">
                  <c:v>345227691.71610004</c:v>
                </c:pt>
                <c:pt idx="93">
                  <c:v>340028229.15220004</c:v>
                </c:pt>
                <c:pt idx="94">
                  <c:v>337782661.24650002</c:v>
                </c:pt>
                <c:pt idx="95">
                  <c:v>335877372.0158</c:v>
                </c:pt>
                <c:pt idx="96">
                  <c:v>361725915.92119998</c:v>
                </c:pt>
                <c:pt idx="97">
                  <c:v>363143559.97579998</c:v>
                </c:pt>
                <c:pt idx="98">
                  <c:v>347170963.34939998</c:v>
                </c:pt>
                <c:pt idx="99">
                  <c:v>363969593.59880006</c:v>
                </c:pt>
                <c:pt idx="100">
                  <c:v>358191821.10189998</c:v>
                </c:pt>
                <c:pt idx="101">
                  <c:v>391819121.43000007</c:v>
                </c:pt>
                <c:pt idx="102">
                  <c:v>395268821.82770002</c:v>
                </c:pt>
                <c:pt idx="103">
                  <c:v>430679281.03329998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B-8B4C-B927-7D9D3F313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26943"/>
        <c:axId val="664857327"/>
      </c:lineChart>
      <c:catAx>
        <c:axId val="6650269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low"/>
        <c:crossAx val="664857327"/>
        <c:crosses val="autoZero"/>
        <c:auto val="1"/>
        <c:lblAlgn val="ctr"/>
        <c:lblOffset val="100"/>
        <c:tickLblSkip val="13"/>
        <c:noMultiLvlLbl val="0"/>
      </c:catAx>
      <c:valAx>
        <c:axId val="664857327"/>
        <c:scaling>
          <c:orientation val="minMax"/>
          <c:min val="200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Roboto"/>
                    <a:ea typeface="Roboto"/>
                    <a:cs typeface="Roboto"/>
                  </a:defRPr>
                </a:pPr>
                <a:r>
                  <a:rPr lang="en-GB"/>
                  <a:t>Sales (£)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Roboto"/>
                  <a:ea typeface="Roboto"/>
                  <a:cs typeface="Roboto"/>
                </a:defRPr>
              </a:pPr>
              <a:endParaRPr lang="en-US"/>
            </a:p>
          </c:txPr>
        </c:title>
        <c:numFmt formatCode="0,,&quot;m&quot;" sourceLinked="1"/>
        <c:majorTickMark val="none"/>
        <c:minorTickMark val="none"/>
        <c:tickLblPos val="nextTo"/>
        <c:spPr>
          <a:noFill/>
          <a:ln>
            <a:solidFill>
              <a:srgbClr val="000005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Roboto"/>
                <a:ea typeface="Roboto"/>
                <a:cs typeface="Roboto"/>
              </a:defRPr>
            </a:pPr>
            <a:endParaRPr lang="en-US"/>
          </a:p>
        </c:txPr>
        <c:crossAx val="665026943"/>
        <c:crosses val="autoZero"/>
        <c:crossBetween val="between"/>
        <c:majorUnit val="100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13086716433173"/>
          <c:y val="4.8888888888888891E-2"/>
          <c:w val="0.87196671438797424"/>
          <c:h val="0.48406859142607173"/>
        </c:manualLayout>
      </c:layout>
      <c:lineChart>
        <c:grouping val="standard"/>
        <c:varyColors val="0"/>
        <c:ser>
          <c:idx val="0"/>
          <c:order val="0"/>
          <c:tx>
            <c:strRef>
              <c:f>'(2.1) sales segmented overtime'!$O$6</c:f>
              <c:strCache>
                <c:ptCount val="1"/>
                <c:pt idx="0">
                  <c:v>High Value</c:v>
                </c:pt>
              </c:strCache>
            </c:strRef>
          </c:tx>
          <c:spPr>
            <a:ln w="50800" cap="rnd">
              <a:solidFill>
                <a:srgbClr val="80DE7D"/>
              </a:solidFill>
              <a:prstDash val="solid"/>
              <a:round/>
            </a:ln>
            <a:effectLst>
              <a:outerShdw blurRad="63500" dist="37357" dir="2700000" rotWithShape="0">
                <a:scrgbClr r="0" g="0" b="0">
                  <a:alpha val="0"/>
                </a:scrgbClr>
              </a:outerShdw>
            </a:effectLst>
          </c:spPr>
          <c:marker>
            <c:symbol val="none"/>
          </c:marker>
          <c:cat>
            <c:strRef>
              <c:f>'(2.1) sales segmented overtime'!$N$7:$N$110</c:f>
              <c:strCache>
                <c:ptCount val="104"/>
                <c:pt idx="0">
                  <c:v>201952</c:v>
                </c:pt>
                <c:pt idx="1">
                  <c:v>202001</c:v>
                </c:pt>
                <c:pt idx="2">
                  <c:v>202002</c:v>
                </c:pt>
                <c:pt idx="3">
                  <c:v>202003</c:v>
                </c:pt>
                <c:pt idx="4">
                  <c:v>202004</c:v>
                </c:pt>
                <c:pt idx="5">
                  <c:v>202005</c:v>
                </c:pt>
                <c:pt idx="6">
                  <c:v>202006</c:v>
                </c:pt>
                <c:pt idx="7">
                  <c:v>202007</c:v>
                </c:pt>
                <c:pt idx="8">
                  <c:v>202008</c:v>
                </c:pt>
                <c:pt idx="9">
                  <c:v>202009</c:v>
                </c:pt>
                <c:pt idx="10">
                  <c:v>202010</c:v>
                </c:pt>
                <c:pt idx="11">
                  <c:v>202011</c:v>
                </c:pt>
                <c:pt idx="12">
                  <c:v>202012</c:v>
                </c:pt>
                <c:pt idx="13">
                  <c:v>202013</c:v>
                </c:pt>
                <c:pt idx="14">
                  <c:v>202014</c:v>
                </c:pt>
                <c:pt idx="15">
                  <c:v>202015</c:v>
                </c:pt>
                <c:pt idx="16">
                  <c:v>202016</c:v>
                </c:pt>
                <c:pt idx="17">
                  <c:v>202017</c:v>
                </c:pt>
                <c:pt idx="18">
                  <c:v>202018</c:v>
                </c:pt>
                <c:pt idx="19">
                  <c:v>202019</c:v>
                </c:pt>
                <c:pt idx="20">
                  <c:v>202020</c:v>
                </c:pt>
                <c:pt idx="21">
                  <c:v>202021</c:v>
                </c:pt>
                <c:pt idx="22">
                  <c:v>202022</c:v>
                </c:pt>
                <c:pt idx="23">
                  <c:v>202023</c:v>
                </c:pt>
                <c:pt idx="24">
                  <c:v>202024</c:v>
                </c:pt>
                <c:pt idx="25">
                  <c:v>202025</c:v>
                </c:pt>
                <c:pt idx="26">
                  <c:v>202026</c:v>
                </c:pt>
                <c:pt idx="27">
                  <c:v>202027</c:v>
                </c:pt>
                <c:pt idx="28">
                  <c:v>202028</c:v>
                </c:pt>
                <c:pt idx="29">
                  <c:v>202029</c:v>
                </c:pt>
                <c:pt idx="30">
                  <c:v>202030</c:v>
                </c:pt>
                <c:pt idx="31">
                  <c:v>202031</c:v>
                </c:pt>
                <c:pt idx="32">
                  <c:v>202032</c:v>
                </c:pt>
                <c:pt idx="33">
                  <c:v>202033</c:v>
                </c:pt>
                <c:pt idx="34">
                  <c:v>202034</c:v>
                </c:pt>
                <c:pt idx="35">
                  <c:v>202035</c:v>
                </c:pt>
                <c:pt idx="36">
                  <c:v>202036</c:v>
                </c:pt>
                <c:pt idx="37">
                  <c:v>202037</c:v>
                </c:pt>
                <c:pt idx="38">
                  <c:v>202038</c:v>
                </c:pt>
                <c:pt idx="39">
                  <c:v>202039</c:v>
                </c:pt>
                <c:pt idx="40">
                  <c:v>202040</c:v>
                </c:pt>
                <c:pt idx="41">
                  <c:v>202041</c:v>
                </c:pt>
                <c:pt idx="42">
                  <c:v>202042</c:v>
                </c:pt>
                <c:pt idx="43">
                  <c:v>202043</c:v>
                </c:pt>
                <c:pt idx="44">
                  <c:v>202044</c:v>
                </c:pt>
                <c:pt idx="45">
                  <c:v>202045</c:v>
                </c:pt>
                <c:pt idx="46">
                  <c:v>202046</c:v>
                </c:pt>
                <c:pt idx="47">
                  <c:v>202047</c:v>
                </c:pt>
                <c:pt idx="48">
                  <c:v>202048</c:v>
                </c:pt>
                <c:pt idx="49">
                  <c:v>202049</c:v>
                </c:pt>
                <c:pt idx="50">
                  <c:v>202050</c:v>
                </c:pt>
                <c:pt idx="51">
                  <c:v>202051</c:v>
                </c:pt>
                <c:pt idx="52">
                  <c:v>202052</c:v>
                </c:pt>
                <c:pt idx="53">
                  <c:v>202101</c:v>
                </c:pt>
                <c:pt idx="54">
                  <c:v>202102</c:v>
                </c:pt>
                <c:pt idx="55">
                  <c:v>202103</c:v>
                </c:pt>
                <c:pt idx="56">
                  <c:v>202104</c:v>
                </c:pt>
                <c:pt idx="57">
                  <c:v>202105</c:v>
                </c:pt>
                <c:pt idx="58">
                  <c:v>202106</c:v>
                </c:pt>
                <c:pt idx="59">
                  <c:v>202107</c:v>
                </c:pt>
                <c:pt idx="60">
                  <c:v>202108</c:v>
                </c:pt>
                <c:pt idx="61">
                  <c:v>202109</c:v>
                </c:pt>
                <c:pt idx="62">
                  <c:v>202110</c:v>
                </c:pt>
                <c:pt idx="63">
                  <c:v>202111</c:v>
                </c:pt>
                <c:pt idx="64">
                  <c:v>202112</c:v>
                </c:pt>
                <c:pt idx="65">
                  <c:v>202113</c:v>
                </c:pt>
                <c:pt idx="66">
                  <c:v>202114</c:v>
                </c:pt>
                <c:pt idx="67">
                  <c:v>202115</c:v>
                </c:pt>
                <c:pt idx="68">
                  <c:v>202116</c:v>
                </c:pt>
                <c:pt idx="69">
                  <c:v>202117</c:v>
                </c:pt>
                <c:pt idx="70">
                  <c:v>202118</c:v>
                </c:pt>
                <c:pt idx="71">
                  <c:v>202119</c:v>
                </c:pt>
                <c:pt idx="72">
                  <c:v>202120</c:v>
                </c:pt>
                <c:pt idx="73">
                  <c:v>202121</c:v>
                </c:pt>
                <c:pt idx="74">
                  <c:v>202122</c:v>
                </c:pt>
                <c:pt idx="75">
                  <c:v>202123</c:v>
                </c:pt>
                <c:pt idx="76">
                  <c:v>202124</c:v>
                </c:pt>
                <c:pt idx="77">
                  <c:v>202125</c:v>
                </c:pt>
                <c:pt idx="78">
                  <c:v>202126</c:v>
                </c:pt>
                <c:pt idx="79">
                  <c:v>202127</c:v>
                </c:pt>
                <c:pt idx="80">
                  <c:v>202128</c:v>
                </c:pt>
                <c:pt idx="81">
                  <c:v>202129</c:v>
                </c:pt>
                <c:pt idx="82">
                  <c:v>202130</c:v>
                </c:pt>
                <c:pt idx="83">
                  <c:v>202131</c:v>
                </c:pt>
                <c:pt idx="84">
                  <c:v>202132</c:v>
                </c:pt>
                <c:pt idx="85">
                  <c:v>202133</c:v>
                </c:pt>
                <c:pt idx="86">
                  <c:v>202134</c:v>
                </c:pt>
                <c:pt idx="87">
                  <c:v>202135</c:v>
                </c:pt>
                <c:pt idx="88">
                  <c:v>202136</c:v>
                </c:pt>
                <c:pt idx="89">
                  <c:v>202137</c:v>
                </c:pt>
                <c:pt idx="90">
                  <c:v>202138</c:v>
                </c:pt>
                <c:pt idx="91">
                  <c:v>202139</c:v>
                </c:pt>
                <c:pt idx="92">
                  <c:v>202140</c:v>
                </c:pt>
                <c:pt idx="93">
                  <c:v>202141</c:v>
                </c:pt>
                <c:pt idx="94">
                  <c:v>202142</c:v>
                </c:pt>
                <c:pt idx="95">
                  <c:v>202143</c:v>
                </c:pt>
                <c:pt idx="96">
                  <c:v>202144</c:v>
                </c:pt>
                <c:pt idx="97">
                  <c:v>202145</c:v>
                </c:pt>
                <c:pt idx="98">
                  <c:v>202146</c:v>
                </c:pt>
                <c:pt idx="99">
                  <c:v>202147</c:v>
                </c:pt>
                <c:pt idx="100">
                  <c:v>202148</c:v>
                </c:pt>
                <c:pt idx="101">
                  <c:v>202149</c:v>
                </c:pt>
                <c:pt idx="102">
                  <c:v>202150</c:v>
                </c:pt>
                <c:pt idx="103">
                  <c:v>202151</c:v>
                </c:pt>
              </c:strCache>
            </c:strRef>
          </c:cat>
          <c:val>
            <c:numRef>
              <c:f>'(2.1) sales segmented overtime'!$O$7:$O$110</c:f>
              <c:numCache>
                <c:formatCode>0,,"m"</c:formatCode>
                <c:ptCount val="104"/>
                <c:pt idx="0">
                  <c:v>166319434.24239999</c:v>
                </c:pt>
                <c:pt idx="1">
                  <c:v>130106683.33499999</c:v>
                </c:pt>
                <c:pt idx="2">
                  <c:v>134537298.46709999</c:v>
                </c:pt>
                <c:pt idx="3">
                  <c:v>132905734.54279999</c:v>
                </c:pt>
                <c:pt idx="4">
                  <c:v>133423626.6649</c:v>
                </c:pt>
                <c:pt idx="5">
                  <c:v>138221979.25639999</c:v>
                </c:pt>
                <c:pt idx="6">
                  <c:v>140930179.72420001</c:v>
                </c:pt>
                <c:pt idx="7">
                  <c:v>142752878.34599999</c:v>
                </c:pt>
                <c:pt idx="8">
                  <c:v>134887515.55720001</c:v>
                </c:pt>
                <c:pt idx="9">
                  <c:v>142217916.63389999</c:v>
                </c:pt>
                <c:pt idx="10">
                  <c:v>154188535.0711</c:v>
                </c:pt>
                <c:pt idx="11">
                  <c:v>164578073.18130001</c:v>
                </c:pt>
                <c:pt idx="12">
                  <c:v>183692325.06119999</c:v>
                </c:pt>
                <c:pt idx="13">
                  <c:v>125404961.8374</c:v>
                </c:pt>
                <c:pt idx="14">
                  <c:v>135757725.61860001</c:v>
                </c:pt>
                <c:pt idx="15">
                  <c:v>159716395.81900001</c:v>
                </c:pt>
                <c:pt idx="16">
                  <c:v>144011005.23710001</c:v>
                </c:pt>
                <c:pt idx="17">
                  <c:v>161659523.8603</c:v>
                </c:pt>
                <c:pt idx="18">
                  <c:v>167366776.86809999</c:v>
                </c:pt>
                <c:pt idx="19">
                  <c:v>174049621.2272</c:v>
                </c:pt>
                <c:pt idx="20">
                  <c:v>170191605.60820001</c:v>
                </c:pt>
                <c:pt idx="21">
                  <c:v>180554153.14019999</c:v>
                </c:pt>
                <c:pt idx="22">
                  <c:v>186197355.6886</c:v>
                </c:pt>
                <c:pt idx="23">
                  <c:v>183928914.5429</c:v>
                </c:pt>
                <c:pt idx="24">
                  <c:v>173529672.38139999</c:v>
                </c:pt>
                <c:pt idx="25">
                  <c:v>174640282.83090001</c:v>
                </c:pt>
                <c:pt idx="26">
                  <c:v>176818085.9797</c:v>
                </c:pt>
                <c:pt idx="27">
                  <c:v>175392380.111</c:v>
                </c:pt>
                <c:pt idx="28">
                  <c:v>163928128.32659999</c:v>
                </c:pt>
                <c:pt idx="29">
                  <c:v>162454774.47099999</c:v>
                </c:pt>
                <c:pt idx="30">
                  <c:v>160751219.21160001</c:v>
                </c:pt>
                <c:pt idx="31">
                  <c:v>160793195.678</c:v>
                </c:pt>
                <c:pt idx="32">
                  <c:v>160269113.8441</c:v>
                </c:pt>
                <c:pt idx="33">
                  <c:v>161371228.58419999</c:v>
                </c:pt>
                <c:pt idx="34">
                  <c:v>156479075.6701</c:v>
                </c:pt>
                <c:pt idx="35">
                  <c:v>160896971.7369</c:v>
                </c:pt>
                <c:pt idx="36">
                  <c:v>161174369.20370001</c:v>
                </c:pt>
                <c:pt idx="37">
                  <c:v>159527630.6085</c:v>
                </c:pt>
                <c:pt idx="38">
                  <c:v>158031498.57609999</c:v>
                </c:pt>
                <c:pt idx="39">
                  <c:v>165183911.93939999</c:v>
                </c:pt>
                <c:pt idx="40">
                  <c:v>164915306.09549999</c:v>
                </c:pt>
                <c:pt idx="41">
                  <c:v>161472494.58790001</c:v>
                </c:pt>
                <c:pt idx="42">
                  <c:v>161599747.66600001</c:v>
                </c:pt>
                <c:pt idx="43">
                  <c:v>161726512.76359999</c:v>
                </c:pt>
                <c:pt idx="44">
                  <c:v>168343761.03510001</c:v>
                </c:pt>
                <c:pt idx="45">
                  <c:v>184477212.43790001</c:v>
                </c:pt>
                <c:pt idx="46">
                  <c:v>173482096.31020001</c:v>
                </c:pt>
                <c:pt idx="47">
                  <c:v>188032118.89320001</c:v>
                </c:pt>
                <c:pt idx="48">
                  <c:v>185966964.4463</c:v>
                </c:pt>
                <c:pt idx="49">
                  <c:v>193890778.4711</c:v>
                </c:pt>
                <c:pt idx="50">
                  <c:v>193569749.57179999</c:v>
                </c:pt>
                <c:pt idx="51">
                  <c:v>214961869.8468</c:v>
                </c:pt>
                <c:pt idx="52">
                  <c:v>234830287.23230001</c:v>
                </c:pt>
                <c:pt idx="53">
                  <c:v>136278918.83000001</c:v>
                </c:pt>
                <c:pt idx="54">
                  <c:v>173195834.08239999</c:v>
                </c:pt>
                <c:pt idx="55">
                  <c:v>171761312.11379999</c:v>
                </c:pt>
                <c:pt idx="56">
                  <c:v>173986419.75369999</c:v>
                </c:pt>
                <c:pt idx="57">
                  <c:v>181082030.10749999</c:v>
                </c:pt>
                <c:pt idx="58">
                  <c:v>182652481.88859999</c:v>
                </c:pt>
                <c:pt idx="59">
                  <c:v>183766273.54620001</c:v>
                </c:pt>
                <c:pt idx="60">
                  <c:v>182560942.75</c:v>
                </c:pt>
                <c:pt idx="61">
                  <c:v>184329786.1552</c:v>
                </c:pt>
                <c:pt idx="62">
                  <c:v>192731543.91429999</c:v>
                </c:pt>
                <c:pt idx="63">
                  <c:v>189806039.4438</c:v>
                </c:pt>
                <c:pt idx="64">
                  <c:v>184297830.90889999</c:v>
                </c:pt>
                <c:pt idx="65">
                  <c:v>183300843.17919999</c:v>
                </c:pt>
                <c:pt idx="66">
                  <c:v>207893555.28870001</c:v>
                </c:pt>
                <c:pt idx="67">
                  <c:v>169891659.83309999</c:v>
                </c:pt>
                <c:pt idx="68">
                  <c:v>175073042.55540001</c:v>
                </c:pt>
                <c:pt idx="69">
                  <c:v>177588223.63339999</c:v>
                </c:pt>
                <c:pt idx="70">
                  <c:v>181235127.8766</c:v>
                </c:pt>
                <c:pt idx="71">
                  <c:v>173942289.0311</c:v>
                </c:pt>
                <c:pt idx="72">
                  <c:v>172885124.85980001</c:v>
                </c:pt>
                <c:pt idx="73">
                  <c:v>169704410.8071</c:v>
                </c:pt>
                <c:pt idx="74">
                  <c:v>172707088.62970001</c:v>
                </c:pt>
                <c:pt idx="75">
                  <c:v>173578170.93489999</c:v>
                </c:pt>
                <c:pt idx="76">
                  <c:v>173583082.2818</c:v>
                </c:pt>
                <c:pt idx="77">
                  <c:v>173721379.29629999</c:v>
                </c:pt>
                <c:pt idx="78">
                  <c:v>167716489.5659</c:v>
                </c:pt>
                <c:pt idx="79">
                  <c:v>170877659.67429999</c:v>
                </c:pt>
                <c:pt idx="80">
                  <c:v>166018463.97679999</c:v>
                </c:pt>
                <c:pt idx="81">
                  <c:v>160003029.83860001</c:v>
                </c:pt>
                <c:pt idx="82">
                  <c:v>170903358.4524</c:v>
                </c:pt>
                <c:pt idx="83">
                  <c:v>161423063.64590001</c:v>
                </c:pt>
                <c:pt idx="84">
                  <c:v>158843711.9939</c:v>
                </c:pt>
                <c:pt idx="85">
                  <c:v>158058073.1629</c:v>
                </c:pt>
                <c:pt idx="86">
                  <c:v>157185156.36390001</c:v>
                </c:pt>
                <c:pt idx="87">
                  <c:v>161523609.25909999</c:v>
                </c:pt>
                <c:pt idx="88">
                  <c:v>160783969.88</c:v>
                </c:pt>
                <c:pt idx="89">
                  <c:v>158453419.0846</c:v>
                </c:pt>
                <c:pt idx="90">
                  <c:v>159283356.75670001</c:v>
                </c:pt>
                <c:pt idx="91">
                  <c:v>155830230.32589999</c:v>
                </c:pt>
                <c:pt idx="92">
                  <c:v>161890575.3159</c:v>
                </c:pt>
                <c:pt idx="93">
                  <c:v>160014346.56560001</c:v>
                </c:pt>
                <c:pt idx="94">
                  <c:v>158242137.2638</c:v>
                </c:pt>
                <c:pt idx="95">
                  <c:v>153786865.68430001</c:v>
                </c:pt>
                <c:pt idx="96">
                  <c:v>158895218.54499999</c:v>
                </c:pt>
                <c:pt idx="97">
                  <c:v>166119400.05939999</c:v>
                </c:pt>
                <c:pt idx="98">
                  <c:v>162010240.40759999</c:v>
                </c:pt>
                <c:pt idx="99">
                  <c:v>171602672.43220001</c:v>
                </c:pt>
                <c:pt idx="100">
                  <c:v>166650531.89140001</c:v>
                </c:pt>
                <c:pt idx="101">
                  <c:v>179422697.82300001</c:v>
                </c:pt>
                <c:pt idx="102">
                  <c:v>180511755.62169999</c:v>
                </c:pt>
                <c:pt idx="103">
                  <c:v>196671446.3484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C1-6D41-8B93-DAABB0E65F35}"/>
            </c:ext>
          </c:extLst>
        </c:ser>
        <c:ser>
          <c:idx val="1"/>
          <c:order val="1"/>
          <c:tx>
            <c:strRef>
              <c:f>'(2.1) sales segmented overtime'!$P$6</c:f>
              <c:strCache>
                <c:ptCount val="1"/>
                <c:pt idx="0">
                  <c:v>Occasional High Spend</c:v>
                </c:pt>
              </c:strCache>
            </c:strRef>
          </c:tx>
          <c:spPr>
            <a:ln w="50800" cap="rnd">
              <a:solidFill>
                <a:srgbClr val="3CD6A3"/>
              </a:solidFill>
              <a:prstDash val="solid"/>
              <a:round/>
            </a:ln>
            <a:effectLst>
              <a:outerShdw blurRad="63500" dist="37357" dir="2700000" rotWithShape="0">
                <a:scrgbClr r="0" g="0" b="0">
                  <a:alpha val="0"/>
                </a:scrgbClr>
              </a:outerShdw>
            </a:effectLst>
          </c:spPr>
          <c:marker>
            <c:symbol val="none"/>
          </c:marker>
          <c:cat>
            <c:strRef>
              <c:f>'(2.1) sales segmented overtime'!$N$7:$N$110</c:f>
              <c:strCache>
                <c:ptCount val="104"/>
                <c:pt idx="0">
                  <c:v>201952</c:v>
                </c:pt>
                <c:pt idx="1">
                  <c:v>202001</c:v>
                </c:pt>
                <c:pt idx="2">
                  <c:v>202002</c:v>
                </c:pt>
                <c:pt idx="3">
                  <c:v>202003</c:v>
                </c:pt>
                <c:pt idx="4">
                  <c:v>202004</c:v>
                </c:pt>
                <c:pt idx="5">
                  <c:v>202005</c:v>
                </c:pt>
                <c:pt idx="6">
                  <c:v>202006</c:v>
                </c:pt>
                <c:pt idx="7">
                  <c:v>202007</c:v>
                </c:pt>
                <c:pt idx="8">
                  <c:v>202008</c:v>
                </c:pt>
                <c:pt idx="9">
                  <c:v>202009</c:v>
                </c:pt>
                <c:pt idx="10">
                  <c:v>202010</c:v>
                </c:pt>
                <c:pt idx="11">
                  <c:v>202011</c:v>
                </c:pt>
                <c:pt idx="12">
                  <c:v>202012</c:v>
                </c:pt>
                <c:pt idx="13">
                  <c:v>202013</c:v>
                </c:pt>
                <c:pt idx="14">
                  <c:v>202014</c:v>
                </c:pt>
                <c:pt idx="15">
                  <c:v>202015</c:v>
                </c:pt>
                <c:pt idx="16">
                  <c:v>202016</c:v>
                </c:pt>
                <c:pt idx="17">
                  <c:v>202017</c:v>
                </c:pt>
                <c:pt idx="18">
                  <c:v>202018</c:v>
                </c:pt>
                <c:pt idx="19">
                  <c:v>202019</c:v>
                </c:pt>
                <c:pt idx="20">
                  <c:v>202020</c:v>
                </c:pt>
                <c:pt idx="21">
                  <c:v>202021</c:v>
                </c:pt>
                <c:pt idx="22">
                  <c:v>202022</c:v>
                </c:pt>
                <c:pt idx="23">
                  <c:v>202023</c:v>
                </c:pt>
                <c:pt idx="24">
                  <c:v>202024</c:v>
                </c:pt>
                <c:pt idx="25">
                  <c:v>202025</c:v>
                </c:pt>
                <c:pt idx="26">
                  <c:v>202026</c:v>
                </c:pt>
                <c:pt idx="27">
                  <c:v>202027</c:v>
                </c:pt>
                <c:pt idx="28">
                  <c:v>202028</c:v>
                </c:pt>
                <c:pt idx="29">
                  <c:v>202029</c:v>
                </c:pt>
                <c:pt idx="30">
                  <c:v>202030</c:v>
                </c:pt>
                <c:pt idx="31">
                  <c:v>202031</c:v>
                </c:pt>
                <c:pt idx="32">
                  <c:v>202032</c:v>
                </c:pt>
                <c:pt idx="33">
                  <c:v>202033</c:v>
                </c:pt>
                <c:pt idx="34">
                  <c:v>202034</c:v>
                </c:pt>
                <c:pt idx="35">
                  <c:v>202035</c:v>
                </c:pt>
                <c:pt idx="36">
                  <c:v>202036</c:v>
                </c:pt>
                <c:pt idx="37">
                  <c:v>202037</c:v>
                </c:pt>
                <c:pt idx="38">
                  <c:v>202038</c:v>
                </c:pt>
                <c:pt idx="39">
                  <c:v>202039</c:v>
                </c:pt>
                <c:pt idx="40">
                  <c:v>202040</c:v>
                </c:pt>
                <c:pt idx="41">
                  <c:v>202041</c:v>
                </c:pt>
                <c:pt idx="42">
                  <c:v>202042</c:v>
                </c:pt>
                <c:pt idx="43">
                  <c:v>202043</c:v>
                </c:pt>
                <c:pt idx="44">
                  <c:v>202044</c:v>
                </c:pt>
                <c:pt idx="45">
                  <c:v>202045</c:v>
                </c:pt>
                <c:pt idx="46">
                  <c:v>202046</c:v>
                </c:pt>
                <c:pt idx="47">
                  <c:v>202047</c:v>
                </c:pt>
                <c:pt idx="48">
                  <c:v>202048</c:v>
                </c:pt>
                <c:pt idx="49">
                  <c:v>202049</c:v>
                </c:pt>
                <c:pt idx="50">
                  <c:v>202050</c:v>
                </c:pt>
                <c:pt idx="51">
                  <c:v>202051</c:v>
                </c:pt>
                <c:pt idx="52">
                  <c:v>202052</c:v>
                </c:pt>
                <c:pt idx="53">
                  <c:v>202101</c:v>
                </c:pt>
                <c:pt idx="54">
                  <c:v>202102</c:v>
                </c:pt>
                <c:pt idx="55">
                  <c:v>202103</c:v>
                </c:pt>
                <c:pt idx="56">
                  <c:v>202104</c:v>
                </c:pt>
                <c:pt idx="57">
                  <c:v>202105</c:v>
                </c:pt>
                <c:pt idx="58">
                  <c:v>202106</c:v>
                </c:pt>
                <c:pt idx="59">
                  <c:v>202107</c:v>
                </c:pt>
                <c:pt idx="60">
                  <c:v>202108</c:v>
                </c:pt>
                <c:pt idx="61">
                  <c:v>202109</c:v>
                </c:pt>
                <c:pt idx="62">
                  <c:v>202110</c:v>
                </c:pt>
                <c:pt idx="63">
                  <c:v>202111</c:v>
                </c:pt>
                <c:pt idx="64">
                  <c:v>202112</c:v>
                </c:pt>
                <c:pt idx="65">
                  <c:v>202113</c:v>
                </c:pt>
                <c:pt idx="66">
                  <c:v>202114</c:v>
                </c:pt>
                <c:pt idx="67">
                  <c:v>202115</c:v>
                </c:pt>
                <c:pt idx="68">
                  <c:v>202116</c:v>
                </c:pt>
                <c:pt idx="69">
                  <c:v>202117</c:v>
                </c:pt>
                <c:pt idx="70">
                  <c:v>202118</c:v>
                </c:pt>
                <c:pt idx="71">
                  <c:v>202119</c:v>
                </c:pt>
                <c:pt idx="72">
                  <c:v>202120</c:v>
                </c:pt>
                <c:pt idx="73">
                  <c:v>202121</c:v>
                </c:pt>
                <c:pt idx="74">
                  <c:v>202122</c:v>
                </c:pt>
                <c:pt idx="75">
                  <c:v>202123</c:v>
                </c:pt>
                <c:pt idx="76">
                  <c:v>202124</c:v>
                </c:pt>
                <c:pt idx="77">
                  <c:v>202125</c:v>
                </c:pt>
                <c:pt idx="78">
                  <c:v>202126</c:v>
                </c:pt>
                <c:pt idx="79">
                  <c:v>202127</c:v>
                </c:pt>
                <c:pt idx="80">
                  <c:v>202128</c:v>
                </c:pt>
                <c:pt idx="81">
                  <c:v>202129</c:v>
                </c:pt>
                <c:pt idx="82">
                  <c:v>202130</c:v>
                </c:pt>
                <c:pt idx="83">
                  <c:v>202131</c:v>
                </c:pt>
                <c:pt idx="84">
                  <c:v>202132</c:v>
                </c:pt>
                <c:pt idx="85">
                  <c:v>202133</c:v>
                </c:pt>
                <c:pt idx="86">
                  <c:v>202134</c:v>
                </c:pt>
                <c:pt idx="87">
                  <c:v>202135</c:v>
                </c:pt>
                <c:pt idx="88">
                  <c:v>202136</c:v>
                </c:pt>
                <c:pt idx="89">
                  <c:v>202137</c:v>
                </c:pt>
                <c:pt idx="90">
                  <c:v>202138</c:v>
                </c:pt>
                <c:pt idx="91">
                  <c:v>202139</c:v>
                </c:pt>
                <c:pt idx="92">
                  <c:v>202140</c:v>
                </c:pt>
                <c:pt idx="93">
                  <c:v>202141</c:v>
                </c:pt>
                <c:pt idx="94">
                  <c:v>202142</c:v>
                </c:pt>
                <c:pt idx="95">
                  <c:v>202143</c:v>
                </c:pt>
                <c:pt idx="96">
                  <c:v>202144</c:v>
                </c:pt>
                <c:pt idx="97">
                  <c:v>202145</c:v>
                </c:pt>
                <c:pt idx="98">
                  <c:v>202146</c:v>
                </c:pt>
                <c:pt idx="99">
                  <c:v>202147</c:v>
                </c:pt>
                <c:pt idx="100">
                  <c:v>202148</c:v>
                </c:pt>
                <c:pt idx="101">
                  <c:v>202149</c:v>
                </c:pt>
                <c:pt idx="102">
                  <c:v>202150</c:v>
                </c:pt>
                <c:pt idx="103">
                  <c:v>202151</c:v>
                </c:pt>
              </c:strCache>
            </c:strRef>
          </c:cat>
          <c:val>
            <c:numRef>
              <c:f>'(2.1) sales segmented overtime'!$P$7:$P$110</c:f>
              <c:numCache>
                <c:formatCode>0,,"m"</c:formatCode>
                <c:ptCount val="104"/>
                <c:pt idx="0">
                  <c:v>68845378.754500002</c:v>
                </c:pt>
                <c:pt idx="1">
                  <c:v>42311098.579400003</c:v>
                </c:pt>
                <c:pt idx="2">
                  <c:v>41387041.601999998</c:v>
                </c:pt>
                <c:pt idx="3">
                  <c:v>41091834.0449</c:v>
                </c:pt>
                <c:pt idx="4">
                  <c:v>41403641.141599998</c:v>
                </c:pt>
                <c:pt idx="5">
                  <c:v>43994017.797499999</c:v>
                </c:pt>
                <c:pt idx="6">
                  <c:v>44589082.430200003</c:v>
                </c:pt>
                <c:pt idx="7">
                  <c:v>44467327.913199998</c:v>
                </c:pt>
                <c:pt idx="8">
                  <c:v>42915280.839199997</c:v>
                </c:pt>
                <c:pt idx="9">
                  <c:v>45333404.281999998</c:v>
                </c:pt>
                <c:pt idx="10">
                  <c:v>50768873.4234</c:v>
                </c:pt>
                <c:pt idx="11">
                  <c:v>53836219.184100002</c:v>
                </c:pt>
                <c:pt idx="12">
                  <c:v>64672026.8891</c:v>
                </c:pt>
                <c:pt idx="13">
                  <c:v>44235444.989799999</c:v>
                </c:pt>
                <c:pt idx="14">
                  <c:v>53051430.1171</c:v>
                </c:pt>
                <c:pt idx="15">
                  <c:v>66151451.735799998</c:v>
                </c:pt>
                <c:pt idx="16">
                  <c:v>60642103.828100003</c:v>
                </c:pt>
                <c:pt idx="17">
                  <c:v>70216290.743200004</c:v>
                </c:pt>
                <c:pt idx="18">
                  <c:v>74759370.142700002</c:v>
                </c:pt>
                <c:pt idx="19">
                  <c:v>76899876.619599998</c:v>
                </c:pt>
                <c:pt idx="20">
                  <c:v>75458840.545499995</c:v>
                </c:pt>
                <c:pt idx="21">
                  <c:v>79683222.339399993</c:v>
                </c:pt>
                <c:pt idx="22">
                  <c:v>81053680.691699997</c:v>
                </c:pt>
                <c:pt idx="23">
                  <c:v>79359118.156599998</c:v>
                </c:pt>
                <c:pt idx="24">
                  <c:v>73699692.723700002</c:v>
                </c:pt>
                <c:pt idx="25">
                  <c:v>74114211.929000005</c:v>
                </c:pt>
                <c:pt idx="26">
                  <c:v>72236374.527199998</c:v>
                </c:pt>
                <c:pt idx="27">
                  <c:v>71039879.307099998</c:v>
                </c:pt>
                <c:pt idx="28">
                  <c:v>63890591.863600001</c:v>
                </c:pt>
                <c:pt idx="29">
                  <c:v>61830405.261299998</c:v>
                </c:pt>
                <c:pt idx="30">
                  <c:v>60809854.307400003</c:v>
                </c:pt>
                <c:pt idx="31">
                  <c:v>61663813.632600002</c:v>
                </c:pt>
                <c:pt idx="32">
                  <c:v>60987946.075999998</c:v>
                </c:pt>
                <c:pt idx="33">
                  <c:v>59711514.853799999</c:v>
                </c:pt>
                <c:pt idx="34">
                  <c:v>57502581.619199999</c:v>
                </c:pt>
                <c:pt idx="35">
                  <c:v>60638036.958800003</c:v>
                </c:pt>
                <c:pt idx="36">
                  <c:v>60509181.187899999</c:v>
                </c:pt>
                <c:pt idx="37">
                  <c:v>56238839.191299997</c:v>
                </c:pt>
                <c:pt idx="38">
                  <c:v>54627007.120899998</c:v>
                </c:pt>
                <c:pt idx="39">
                  <c:v>58215073.957599998</c:v>
                </c:pt>
                <c:pt idx="40">
                  <c:v>58971573.702699997</c:v>
                </c:pt>
                <c:pt idx="41">
                  <c:v>56234921.897</c:v>
                </c:pt>
                <c:pt idx="42">
                  <c:v>54715374.034199998</c:v>
                </c:pt>
                <c:pt idx="43">
                  <c:v>55167041.643799998</c:v>
                </c:pt>
                <c:pt idx="44">
                  <c:v>59060290.022500001</c:v>
                </c:pt>
                <c:pt idx="45">
                  <c:v>64700154.614100002</c:v>
                </c:pt>
                <c:pt idx="46">
                  <c:v>59838095.893700004</c:v>
                </c:pt>
                <c:pt idx="47">
                  <c:v>63230835.320100002</c:v>
                </c:pt>
                <c:pt idx="48">
                  <c:v>65543095.282399997</c:v>
                </c:pt>
                <c:pt idx="49">
                  <c:v>68312962.578700006</c:v>
                </c:pt>
                <c:pt idx="50">
                  <c:v>66241292.786399998</c:v>
                </c:pt>
                <c:pt idx="51">
                  <c:v>74350966.853599995</c:v>
                </c:pt>
                <c:pt idx="52">
                  <c:v>94447259.553900003</c:v>
                </c:pt>
                <c:pt idx="53">
                  <c:v>44154748.409000002</c:v>
                </c:pt>
                <c:pt idx="54">
                  <c:v>56128271.075999998</c:v>
                </c:pt>
                <c:pt idx="55">
                  <c:v>55430449.372900002</c:v>
                </c:pt>
                <c:pt idx="56">
                  <c:v>56847031.942299999</c:v>
                </c:pt>
                <c:pt idx="57">
                  <c:v>60183566.487499997</c:v>
                </c:pt>
                <c:pt idx="58">
                  <c:v>61534267.368600003</c:v>
                </c:pt>
                <c:pt idx="59">
                  <c:v>60659164.561800003</c:v>
                </c:pt>
                <c:pt idx="60">
                  <c:v>61422208.799699999</c:v>
                </c:pt>
                <c:pt idx="61">
                  <c:v>60954090.747699998</c:v>
                </c:pt>
                <c:pt idx="62">
                  <c:v>64603716.487000003</c:v>
                </c:pt>
                <c:pt idx="63">
                  <c:v>63351792.754299998</c:v>
                </c:pt>
                <c:pt idx="64">
                  <c:v>59959696.251199998</c:v>
                </c:pt>
                <c:pt idx="65">
                  <c:v>59968065.790899999</c:v>
                </c:pt>
                <c:pt idx="66">
                  <c:v>70286427.993200004</c:v>
                </c:pt>
                <c:pt idx="67">
                  <c:v>52435260.684199996</c:v>
                </c:pt>
                <c:pt idx="68">
                  <c:v>53067201.194499999</c:v>
                </c:pt>
                <c:pt idx="69">
                  <c:v>52541017.753399998</c:v>
                </c:pt>
                <c:pt idx="70">
                  <c:v>54923579.028499998</c:v>
                </c:pt>
                <c:pt idx="71">
                  <c:v>52328342.385700002</c:v>
                </c:pt>
                <c:pt idx="72">
                  <c:v>51117617.483999997</c:v>
                </c:pt>
                <c:pt idx="73">
                  <c:v>49906433.421800002</c:v>
                </c:pt>
                <c:pt idx="74">
                  <c:v>52079157.027000003</c:v>
                </c:pt>
                <c:pt idx="75">
                  <c:v>54511126.516500004</c:v>
                </c:pt>
                <c:pt idx="76">
                  <c:v>52554254.637699999</c:v>
                </c:pt>
                <c:pt idx="77">
                  <c:v>52229267.723399997</c:v>
                </c:pt>
                <c:pt idx="78">
                  <c:v>50012204.053400002</c:v>
                </c:pt>
                <c:pt idx="79">
                  <c:v>52890929.070500001</c:v>
                </c:pt>
                <c:pt idx="80">
                  <c:v>50228109.268100001</c:v>
                </c:pt>
                <c:pt idx="81">
                  <c:v>48243539.344300002</c:v>
                </c:pt>
                <c:pt idx="82">
                  <c:v>53965242.563699998</c:v>
                </c:pt>
                <c:pt idx="83">
                  <c:v>51568801.290200002</c:v>
                </c:pt>
                <c:pt idx="84">
                  <c:v>50690768.480800003</c:v>
                </c:pt>
                <c:pt idx="85">
                  <c:v>49832948.590899996</c:v>
                </c:pt>
                <c:pt idx="86">
                  <c:v>49777180.898199998</c:v>
                </c:pt>
                <c:pt idx="87">
                  <c:v>53078832.100599997</c:v>
                </c:pt>
                <c:pt idx="88">
                  <c:v>53218021.435000002</c:v>
                </c:pt>
                <c:pt idx="89">
                  <c:v>49480989.884099998</c:v>
                </c:pt>
                <c:pt idx="90">
                  <c:v>49566939.907399997</c:v>
                </c:pt>
                <c:pt idx="91">
                  <c:v>50039949.462800004</c:v>
                </c:pt>
                <c:pt idx="92">
                  <c:v>53777375.652000003</c:v>
                </c:pt>
                <c:pt idx="93">
                  <c:v>52611766.438500002</c:v>
                </c:pt>
                <c:pt idx="94">
                  <c:v>51228341.632799998</c:v>
                </c:pt>
                <c:pt idx="95">
                  <c:v>51812085.133100003</c:v>
                </c:pt>
                <c:pt idx="96">
                  <c:v>57278455.783600003</c:v>
                </c:pt>
                <c:pt idx="97">
                  <c:v>57014027.874799997</c:v>
                </c:pt>
                <c:pt idx="98">
                  <c:v>53343316.3213</c:v>
                </c:pt>
                <c:pt idx="99">
                  <c:v>55773354.037900001</c:v>
                </c:pt>
                <c:pt idx="100">
                  <c:v>55819078.9529</c:v>
                </c:pt>
                <c:pt idx="101">
                  <c:v>62438029.851000004</c:v>
                </c:pt>
                <c:pt idx="102">
                  <c:v>62697516.958499998</c:v>
                </c:pt>
                <c:pt idx="103">
                  <c:v>68892969.127399996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C1-6D41-8B93-DAABB0E65F35}"/>
            </c:ext>
          </c:extLst>
        </c:ser>
        <c:ser>
          <c:idx val="2"/>
          <c:order val="2"/>
          <c:tx>
            <c:strRef>
              <c:f>'(2.1) sales segmented overtime'!$Q$6</c:f>
              <c:strCache>
                <c:ptCount val="1"/>
                <c:pt idx="0">
                  <c:v>Frequent Low Spend</c:v>
                </c:pt>
              </c:strCache>
            </c:strRef>
          </c:tx>
          <c:spPr>
            <a:ln w="50800" cap="rnd">
              <a:solidFill>
                <a:srgbClr val="44B5C5"/>
              </a:solidFill>
              <a:prstDash val="solid"/>
              <a:round/>
            </a:ln>
            <a:effectLst>
              <a:outerShdw blurRad="63500" dist="37357" dir="2700000" rotWithShape="0">
                <a:scrgbClr r="0" g="0" b="0">
                  <a:alpha val="0"/>
                </a:scrgbClr>
              </a:outerShdw>
            </a:effectLst>
          </c:spPr>
          <c:marker>
            <c:symbol val="none"/>
          </c:marker>
          <c:cat>
            <c:strRef>
              <c:f>'(2.1) sales segmented overtime'!$N$7:$N$110</c:f>
              <c:strCache>
                <c:ptCount val="104"/>
                <c:pt idx="0">
                  <c:v>201952</c:v>
                </c:pt>
                <c:pt idx="1">
                  <c:v>202001</c:v>
                </c:pt>
                <c:pt idx="2">
                  <c:v>202002</c:v>
                </c:pt>
                <c:pt idx="3">
                  <c:v>202003</c:v>
                </c:pt>
                <c:pt idx="4">
                  <c:v>202004</c:v>
                </c:pt>
                <c:pt idx="5">
                  <c:v>202005</c:v>
                </c:pt>
                <c:pt idx="6">
                  <c:v>202006</c:v>
                </c:pt>
                <c:pt idx="7">
                  <c:v>202007</c:v>
                </c:pt>
                <c:pt idx="8">
                  <c:v>202008</c:v>
                </c:pt>
                <c:pt idx="9">
                  <c:v>202009</c:v>
                </c:pt>
                <c:pt idx="10">
                  <c:v>202010</c:v>
                </c:pt>
                <c:pt idx="11">
                  <c:v>202011</c:v>
                </c:pt>
                <c:pt idx="12">
                  <c:v>202012</c:v>
                </c:pt>
                <c:pt idx="13">
                  <c:v>202013</c:v>
                </c:pt>
                <c:pt idx="14">
                  <c:v>202014</c:v>
                </c:pt>
                <c:pt idx="15">
                  <c:v>202015</c:v>
                </c:pt>
                <c:pt idx="16">
                  <c:v>202016</c:v>
                </c:pt>
                <c:pt idx="17">
                  <c:v>202017</c:v>
                </c:pt>
                <c:pt idx="18">
                  <c:v>202018</c:v>
                </c:pt>
                <c:pt idx="19">
                  <c:v>202019</c:v>
                </c:pt>
                <c:pt idx="20">
                  <c:v>202020</c:v>
                </c:pt>
                <c:pt idx="21">
                  <c:v>202021</c:v>
                </c:pt>
                <c:pt idx="22">
                  <c:v>202022</c:v>
                </c:pt>
                <c:pt idx="23">
                  <c:v>202023</c:v>
                </c:pt>
                <c:pt idx="24">
                  <c:v>202024</c:v>
                </c:pt>
                <c:pt idx="25">
                  <c:v>202025</c:v>
                </c:pt>
                <c:pt idx="26">
                  <c:v>202026</c:v>
                </c:pt>
                <c:pt idx="27">
                  <c:v>202027</c:v>
                </c:pt>
                <c:pt idx="28">
                  <c:v>202028</c:v>
                </c:pt>
                <c:pt idx="29">
                  <c:v>202029</c:v>
                </c:pt>
                <c:pt idx="30">
                  <c:v>202030</c:v>
                </c:pt>
                <c:pt idx="31">
                  <c:v>202031</c:v>
                </c:pt>
                <c:pt idx="32">
                  <c:v>202032</c:v>
                </c:pt>
                <c:pt idx="33">
                  <c:v>202033</c:v>
                </c:pt>
                <c:pt idx="34">
                  <c:v>202034</c:v>
                </c:pt>
                <c:pt idx="35">
                  <c:v>202035</c:v>
                </c:pt>
                <c:pt idx="36">
                  <c:v>202036</c:v>
                </c:pt>
                <c:pt idx="37">
                  <c:v>202037</c:v>
                </c:pt>
                <c:pt idx="38">
                  <c:v>202038</c:v>
                </c:pt>
                <c:pt idx="39">
                  <c:v>202039</c:v>
                </c:pt>
                <c:pt idx="40">
                  <c:v>202040</c:v>
                </c:pt>
                <c:pt idx="41">
                  <c:v>202041</c:v>
                </c:pt>
                <c:pt idx="42">
                  <c:v>202042</c:v>
                </c:pt>
                <c:pt idx="43">
                  <c:v>202043</c:v>
                </c:pt>
                <c:pt idx="44">
                  <c:v>202044</c:v>
                </c:pt>
                <c:pt idx="45">
                  <c:v>202045</c:v>
                </c:pt>
                <c:pt idx="46">
                  <c:v>202046</c:v>
                </c:pt>
                <c:pt idx="47">
                  <c:v>202047</c:v>
                </c:pt>
                <c:pt idx="48">
                  <c:v>202048</c:v>
                </c:pt>
                <c:pt idx="49">
                  <c:v>202049</c:v>
                </c:pt>
                <c:pt idx="50">
                  <c:v>202050</c:v>
                </c:pt>
                <c:pt idx="51">
                  <c:v>202051</c:v>
                </c:pt>
                <c:pt idx="52">
                  <c:v>202052</c:v>
                </c:pt>
                <c:pt idx="53">
                  <c:v>202101</c:v>
                </c:pt>
                <c:pt idx="54">
                  <c:v>202102</c:v>
                </c:pt>
                <c:pt idx="55">
                  <c:v>202103</c:v>
                </c:pt>
                <c:pt idx="56">
                  <c:v>202104</c:v>
                </c:pt>
                <c:pt idx="57">
                  <c:v>202105</c:v>
                </c:pt>
                <c:pt idx="58">
                  <c:v>202106</c:v>
                </c:pt>
                <c:pt idx="59">
                  <c:v>202107</c:v>
                </c:pt>
                <c:pt idx="60">
                  <c:v>202108</c:v>
                </c:pt>
                <c:pt idx="61">
                  <c:v>202109</c:v>
                </c:pt>
                <c:pt idx="62">
                  <c:v>202110</c:v>
                </c:pt>
                <c:pt idx="63">
                  <c:v>202111</c:v>
                </c:pt>
                <c:pt idx="64">
                  <c:v>202112</c:v>
                </c:pt>
                <c:pt idx="65">
                  <c:v>202113</c:v>
                </c:pt>
                <c:pt idx="66">
                  <c:v>202114</c:v>
                </c:pt>
                <c:pt idx="67">
                  <c:v>202115</c:v>
                </c:pt>
                <c:pt idx="68">
                  <c:v>202116</c:v>
                </c:pt>
                <c:pt idx="69">
                  <c:v>202117</c:v>
                </c:pt>
                <c:pt idx="70">
                  <c:v>202118</c:v>
                </c:pt>
                <c:pt idx="71">
                  <c:v>202119</c:v>
                </c:pt>
                <c:pt idx="72">
                  <c:v>202120</c:v>
                </c:pt>
                <c:pt idx="73">
                  <c:v>202121</c:v>
                </c:pt>
                <c:pt idx="74">
                  <c:v>202122</c:v>
                </c:pt>
                <c:pt idx="75">
                  <c:v>202123</c:v>
                </c:pt>
                <c:pt idx="76">
                  <c:v>202124</c:v>
                </c:pt>
                <c:pt idx="77">
                  <c:v>202125</c:v>
                </c:pt>
                <c:pt idx="78">
                  <c:v>202126</c:v>
                </c:pt>
                <c:pt idx="79">
                  <c:v>202127</c:v>
                </c:pt>
                <c:pt idx="80">
                  <c:v>202128</c:v>
                </c:pt>
                <c:pt idx="81">
                  <c:v>202129</c:v>
                </c:pt>
                <c:pt idx="82">
                  <c:v>202130</c:v>
                </c:pt>
                <c:pt idx="83">
                  <c:v>202131</c:v>
                </c:pt>
                <c:pt idx="84">
                  <c:v>202132</c:v>
                </c:pt>
                <c:pt idx="85">
                  <c:v>202133</c:v>
                </c:pt>
                <c:pt idx="86">
                  <c:v>202134</c:v>
                </c:pt>
                <c:pt idx="87">
                  <c:v>202135</c:v>
                </c:pt>
                <c:pt idx="88">
                  <c:v>202136</c:v>
                </c:pt>
                <c:pt idx="89">
                  <c:v>202137</c:v>
                </c:pt>
                <c:pt idx="90">
                  <c:v>202138</c:v>
                </c:pt>
                <c:pt idx="91">
                  <c:v>202139</c:v>
                </c:pt>
                <c:pt idx="92">
                  <c:v>202140</c:v>
                </c:pt>
                <c:pt idx="93">
                  <c:v>202141</c:v>
                </c:pt>
                <c:pt idx="94">
                  <c:v>202142</c:v>
                </c:pt>
                <c:pt idx="95">
                  <c:v>202143</c:v>
                </c:pt>
                <c:pt idx="96">
                  <c:v>202144</c:v>
                </c:pt>
                <c:pt idx="97">
                  <c:v>202145</c:v>
                </c:pt>
                <c:pt idx="98">
                  <c:v>202146</c:v>
                </c:pt>
                <c:pt idx="99">
                  <c:v>202147</c:v>
                </c:pt>
                <c:pt idx="100">
                  <c:v>202148</c:v>
                </c:pt>
                <c:pt idx="101">
                  <c:v>202149</c:v>
                </c:pt>
                <c:pt idx="102">
                  <c:v>202150</c:v>
                </c:pt>
                <c:pt idx="103">
                  <c:v>202151</c:v>
                </c:pt>
              </c:strCache>
            </c:strRef>
          </c:cat>
          <c:val>
            <c:numRef>
              <c:f>'(2.1) sales segmented overtime'!$Q$7:$Q$110</c:f>
              <c:numCache>
                <c:formatCode>0,,"m"</c:formatCode>
                <c:ptCount val="104"/>
                <c:pt idx="0">
                  <c:v>36227082.695</c:v>
                </c:pt>
                <c:pt idx="1">
                  <c:v>29429238.0284</c:v>
                </c:pt>
                <c:pt idx="2">
                  <c:v>30233892.960200001</c:v>
                </c:pt>
                <c:pt idx="3">
                  <c:v>30348162.096500002</c:v>
                </c:pt>
                <c:pt idx="4">
                  <c:v>30787573.447700001</c:v>
                </c:pt>
                <c:pt idx="5">
                  <c:v>32311204.023499999</c:v>
                </c:pt>
                <c:pt idx="6">
                  <c:v>33462119.278900001</c:v>
                </c:pt>
                <c:pt idx="7">
                  <c:v>34959143.320600003</c:v>
                </c:pt>
                <c:pt idx="8">
                  <c:v>31756987.924899999</c:v>
                </c:pt>
                <c:pt idx="9">
                  <c:v>33545137.793000001</c:v>
                </c:pt>
                <c:pt idx="10">
                  <c:v>36252577.991599999</c:v>
                </c:pt>
                <c:pt idx="11">
                  <c:v>38152001.112599999</c:v>
                </c:pt>
                <c:pt idx="12">
                  <c:v>45950173.101999998</c:v>
                </c:pt>
                <c:pt idx="13">
                  <c:v>31934643.890700001</c:v>
                </c:pt>
                <c:pt idx="14">
                  <c:v>26035013.996100001</c:v>
                </c:pt>
                <c:pt idx="15">
                  <c:v>24875121.540899999</c:v>
                </c:pt>
                <c:pt idx="16">
                  <c:v>20813931.5174</c:v>
                </c:pt>
                <c:pt idx="17">
                  <c:v>20789131.206999999</c:v>
                </c:pt>
                <c:pt idx="18">
                  <c:v>19530632.474599998</c:v>
                </c:pt>
                <c:pt idx="19">
                  <c:v>18474787.0825</c:v>
                </c:pt>
                <c:pt idx="20">
                  <c:v>17023142.135600001</c:v>
                </c:pt>
                <c:pt idx="21">
                  <c:v>16389324.7611</c:v>
                </c:pt>
                <c:pt idx="22">
                  <c:v>15866061.9243</c:v>
                </c:pt>
                <c:pt idx="23">
                  <c:v>15504117.917300001</c:v>
                </c:pt>
                <c:pt idx="24">
                  <c:v>14395551.656099999</c:v>
                </c:pt>
                <c:pt idx="25">
                  <c:v>14249095.4847</c:v>
                </c:pt>
                <c:pt idx="26">
                  <c:v>14985573.021199999</c:v>
                </c:pt>
                <c:pt idx="27">
                  <c:v>15216179.547800001</c:v>
                </c:pt>
                <c:pt idx="28">
                  <c:v>15255696.534600001</c:v>
                </c:pt>
                <c:pt idx="29">
                  <c:v>15937277.483100001</c:v>
                </c:pt>
                <c:pt idx="30">
                  <c:v>16467133.530400001</c:v>
                </c:pt>
                <c:pt idx="31">
                  <c:v>17513897.015900001</c:v>
                </c:pt>
                <c:pt idx="32">
                  <c:v>18489371.908</c:v>
                </c:pt>
                <c:pt idx="33">
                  <c:v>19642866.5253</c:v>
                </c:pt>
                <c:pt idx="34">
                  <c:v>19759344.642200001</c:v>
                </c:pt>
                <c:pt idx="35">
                  <c:v>21182739.619600002</c:v>
                </c:pt>
                <c:pt idx="36">
                  <c:v>22508482.367800001</c:v>
                </c:pt>
                <c:pt idx="37">
                  <c:v>23059569.817400001</c:v>
                </c:pt>
                <c:pt idx="38">
                  <c:v>23545985.650699999</c:v>
                </c:pt>
                <c:pt idx="39">
                  <c:v>24915088.286200002</c:v>
                </c:pt>
                <c:pt idx="40">
                  <c:v>26001375.259</c:v>
                </c:pt>
                <c:pt idx="41">
                  <c:v>26260691.928100001</c:v>
                </c:pt>
                <c:pt idx="42">
                  <c:v>26525347.728300001</c:v>
                </c:pt>
                <c:pt idx="43">
                  <c:v>26646667.758900002</c:v>
                </c:pt>
                <c:pt idx="44">
                  <c:v>27935558.6193</c:v>
                </c:pt>
                <c:pt idx="45">
                  <c:v>30255932.3924</c:v>
                </c:pt>
                <c:pt idx="46">
                  <c:v>28895269.504999999</c:v>
                </c:pt>
                <c:pt idx="47">
                  <c:v>29250037.4571</c:v>
                </c:pt>
                <c:pt idx="48">
                  <c:v>29847616.538600001</c:v>
                </c:pt>
                <c:pt idx="49">
                  <c:v>30628664.973900001</c:v>
                </c:pt>
                <c:pt idx="50">
                  <c:v>29771129.449000001</c:v>
                </c:pt>
                <c:pt idx="51">
                  <c:v>30577639.252</c:v>
                </c:pt>
                <c:pt idx="52">
                  <c:v>32460941.482999999</c:v>
                </c:pt>
                <c:pt idx="53">
                  <c:v>20570202.805500001</c:v>
                </c:pt>
                <c:pt idx="54">
                  <c:v>24229788.256000001</c:v>
                </c:pt>
                <c:pt idx="55">
                  <c:v>23387373.283500001</c:v>
                </c:pt>
                <c:pt idx="56">
                  <c:v>23581856.790899999</c:v>
                </c:pt>
                <c:pt idx="57">
                  <c:v>24432971.679000001</c:v>
                </c:pt>
                <c:pt idx="58">
                  <c:v>25053193.876899999</c:v>
                </c:pt>
                <c:pt idx="59">
                  <c:v>25360331.033500001</c:v>
                </c:pt>
                <c:pt idx="60">
                  <c:v>25539221.210200001</c:v>
                </c:pt>
                <c:pt idx="61">
                  <c:v>25044054.782600001</c:v>
                </c:pt>
                <c:pt idx="62">
                  <c:v>26376044.017000001</c:v>
                </c:pt>
                <c:pt idx="63">
                  <c:v>27342114.834399998</c:v>
                </c:pt>
                <c:pt idx="64">
                  <c:v>27777704.8708</c:v>
                </c:pt>
                <c:pt idx="65">
                  <c:v>28140029.746100001</c:v>
                </c:pt>
                <c:pt idx="66">
                  <c:v>31128455.891100001</c:v>
                </c:pt>
                <c:pt idx="67">
                  <c:v>26197652.869600002</c:v>
                </c:pt>
                <c:pt idx="68">
                  <c:v>26951948.273600001</c:v>
                </c:pt>
                <c:pt idx="69">
                  <c:v>27516719.8024</c:v>
                </c:pt>
                <c:pt idx="70">
                  <c:v>28673578.9388</c:v>
                </c:pt>
                <c:pt idx="71">
                  <c:v>28153925.096799999</c:v>
                </c:pt>
                <c:pt idx="72">
                  <c:v>28651671.343600001</c:v>
                </c:pt>
                <c:pt idx="73">
                  <c:v>28312942.051199999</c:v>
                </c:pt>
                <c:pt idx="74">
                  <c:v>29111366.934099998</c:v>
                </c:pt>
                <c:pt idx="75">
                  <c:v>29704543.3719</c:v>
                </c:pt>
                <c:pt idx="76">
                  <c:v>29939431.943999998</c:v>
                </c:pt>
                <c:pt idx="77">
                  <c:v>30291171.7097</c:v>
                </c:pt>
                <c:pt idx="78">
                  <c:v>29789824.769000001</c:v>
                </c:pt>
                <c:pt idx="79">
                  <c:v>30307952.7852</c:v>
                </c:pt>
                <c:pt idx="80">
                  <c:v>29872311.3849</c:v>
                </c:pt>
                <c:pt idx="81">
                  <c:v>29031427.364399999</c:v>
                </c:pt>
                <c:pt idx="82">
                  <c:v>32092114.887499999</c:v>
                </c:pt>
                <c:pt idx="83">
                  <c:v>29514627.693799999</c:v>
                </c:pt>
                <c:pt idx="84">
                  <c:v>29568729.304000001</c:v>
                </c:pt>
                <c:pt idx="85">
                  <c:v>29459399.793900002</c:v>
                </c:pt>
                <c:pt idx="86">
                  <c:v>29082784.6263</c:v>
                </c:pt>
                <c:pt idx="87">
                  <c:v>29914307.339499999</c:v>
                </c:pt>
                <c:pt idx="88">
                  <c:v>30245799.404599998</c:v>
                </c:pt>
                <c:pt idx="89">
                  <c:v>30327922.5328</c:v>
                </c:pt>
                <c:pt idx="90">
                  <c:v>29928736.8508</c:v>
                </c:pt>
                <c:pt idx="91">
                  <c:v>29763007.682300001</c:v>
                </c:pt>
                <c:pt idx="92">
                  <c:v>31046961.4153</c:v>
                </c:pt>
                <c:pt idx="93">
                  <c:v>31254393.411499999</c:v>
                </c:pt>
                <c:pt idx="94">
                  <c:v>31167431.750799999</c:v>
                </c:pt>
                <c:pt idx="95">
                  <c:v>31113147.836199999</c:v>
                </c:pt>
                <c:pt idx="96">
                  <c:v>32613215.4443</c:v>
                </c:pt>
                <c:pt idx="97">
                  <c:v>33040903.544199999</c:v>
                </c:pt>
                <c:pt idx="98">
                  <c:v>31847434.391600002</c:v>
                </c:pt>
                <c:pt idx="99">
                  <c:v>32291573.3431</c:v>
                </c:pt>
                <c:pt idx="100">
                  <c:v>32058624.1756</c:v>
                </c:pt>
                <c:pt idx="101">
                  <c:v>34174982.392999999</c:v>
                </c:pt>
                <c:pt idx="102">
                  <c:v>33654176.636100002</c:v>
                </c:pt>
                <c:pt idx="103">
                  <c:v>34384111.901600003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C1-6D41-8B93-DAABB0E65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0288623"/>
        <c:axId val="661624799"/>
      </c:lineChart>
      <c:catAx>
        <c:axId val="880288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Roboto"/>
                    <a:ea typeface="Roboto"/>
                    <a:cs typeface="Roboto"/>
                  </a:defRPr>
                </a:pPr>
                <a:r>
                  <a:rPr lang="en-GB"/>
                  <a:t>Week ending</a:t>
                </a:r>
              </a:p>
            </c:rich>
          </c:tx>
          <c:layout>
            <c:manualLayout>
              <c:xMode val="edge"/>
              <c:yMode val="edge"/>
              <c:x val="0.44352649424160062"/>
              <c:y val="0.809836687080781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Roboto"/>
                  <a:ea typeface="Roboto"/>
                  <a:cs typeface="Roboto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5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Roboto"/>
                <a:ea typeface="Roboto"/>
                <a:cs typeface="Roboto"/>
              </a:defRPr>
            </a:pPr>
            <a:endParaRPr lang="en-US"/>
          </a:p>
        </c:txPr>
        <c:crossAx val="661624799"/>
        <c:crosses val="autoZero"/>
        <c:auto val="1"/>
        <c:lblAlgn val="ctr"/>
        <c:lblOffset val="800"/>
        <c:tickLblSkip val="4"/>
        <c:noMultiLvlLbl val="0"/>
      </c:catAx>
      <c:valAx>
        <c:axId val="66162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BCB5AC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Roboto"/>
                    <a:ea typeface="Roboto"/>
                    <a:cs typeface="Roboto"/>
                  </a:defRPr>
                </a:pPr>
                <a:r>
                  <a:rPr lang="en-GB"/>
                  <a:t>Sales (£)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Roboto"/>
                  <a:ea typeface="Roboto"/>
                  <a:cs typeface="Roboto"/>
                </a:defRPr>
              </a:pPr>
              <a:endParaRPr lang="en-US"/>
            </a:p>
          </c:txPr>
        </c:title>
        <c:numFmt formatCode="0,,&quot;m&quot;" sourceLinked="1"/>
        <c:majorTickMark val="none"/>
        <c:minorTickMark val="none"/>
        <c:tickLblPos val="nextTo"/>
        <c:spPr>
          <a:noFill/>
          <a:ln>
            <a:solidFill>
              <a:srgbClr val="000005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Roboto"/>
                <a:ea typeface="Roboto"/>
                <a:cs typeface="Roboto"/>
              </a:defRPr>
            </a:pPr>
            <a:endParaRPr lang="en-US"/>
          </a:p>
        </c:txPr>
        <c:crossAx val="880288623"/>
        <c:crosses val="autoZero"/>
        <c:crossBetween val="between"/>
        <c:majorUnit val="1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Roboto"/>
              <a:ea typeface="Roboto"/>
              <a:cs typeface="Roboto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'(2.1) sales segmented overtime'!$AK$6</c:f>
              <c:strCache>
                <c:ptCount val="1"/>
                <c:pt idx="0">
                  <c:v>Active Customers</c:v>
                </c:pt>
              </c:strCache>
            </c:strRef>
          </c:tx>
          <c:spPr>
            <a:ln w="50800" cap="rnd">
              <a:solidFill>
                <a:srgbClr val="3F68AD"/>
              </a:solidFill>
              <a:prstDash val="solid"/>
              <a:round/>
            </a:ln>
            <a:effectLst>
              <a:outerShdw blurRad="63500" dist="37357" dir="2700000" rotWithShape="0">
                <a:scrgbClr r="0" g="0" b="0">
                  <a:alpha val="0"/>
                </a:scrgbClr>
              </a:outerShdw>
            </a:effectLst>
          </c:spPr>
          <c:marker>
            <c:symbol val="none"/>
          </c:marker>
          <c:cat>
            <c:strRef>
              <c:f>'(2.1) sales segmented overtime'!$AJ$7:$AJ$110</c:f>
              <c:strCache>
                <c:ptCount val="104"/>
                <c:pt idx="0">
                  <c:v>201952</c:v>
                </c:pt>
                <c:pt idx="1">
                  <c:v>202001</c:v>
                </c:pt>
                <c:pt idx="2">
                  <c:v>202002</c:v>
                </c:pt>
                <c:pt idx="3">
                  <c:v>202003</c:v>
                </c:pt>
                <c:pt idx="4">
                  <c:v>202004</c:v>
                </c:pt>
                <c:pt idx="5">
                  <c:v>202005</c:v>
                </c:pt>
                <c:pt idx="6">
                  <c:v>202006</c:v>
                </c:pt>
                <c:pt idx="7">
                  <c:v>202007</c:v>
                </c:pt>
                <c:pt idx="8">
                  <c:v>202008</c:v>
                </c:pt>
                <c:pt idx="9">
                  <c:v>202009</c:v>
                </c:pt>
                <c:pt idx="10">
                  <c:v>202010</c:v>
                </c:pt>
                <c:pt idx="11">
                  <c:v>202011</c:v>
                </c:pt>
                <c:pt idx="12">
                  <c:v>202012</c:v>
                </c:pt>
                <c:pt idx="13">
                  <c:v>202013</c:v>
                </c:pt>
                <c:pt idx="14">
                  <c:v>202014</c:v>
                </c:pt>
                <c:pt idx="15">
                  <c:v>202015</c:v>
                </c:pt>
                <c:pt idx="16">
                  <c:v>202016</c:v>
                </c:pt>
                <c:pt idx="17">
                  <c:v>202017</c:v>
                </c:pt>
                <c:pt idx="18">
                  <c:v>202018</c:v>
                </c:pt>
                <c:pt idx="19">
                  <c:v>202019</c:v>
                </c:pt>
                <c:pt idx="20">
                  <c:v>202020</c:v>
                </c:pt>
                <c:pt idx="21">
                  <c:v>202021</c:v>
                </c:pt>
                <c:pt idx="22">
                  <c:v>202022</c:v>
                </c:pt>
                <c:pt idx="23">
                  <c:v>202023</c:v>
                </c:pt>
                <c:pt idx="24">
                  <c:v>202024</c:v>
                </c:pt>
                <c:pt idx="25">
                  <c:v>202025</c:v>
                </c:pt>
                <c:pt idx="26">
                  <c:v>202026</c:v>
                </c:pt>
                <c:pt idx="27">
                  <c:v>202027</c:v>
                </c:pt>
                <c:pt idx="28">
                  <c:v>202028</c:v>
                </c:pt>
                <c:pt idx="29">
                  <c:v>202029</c:v>
                </c:pt>
                <c:pt idx="30">
                  <c:v>202030</c:v>
                </c:pt>
                <c:pt idx="31">
                  <c:v>202031</c:v>
                </c:pt>
                <c:pt idx="32">
                  <c:v>202032</c:v>
                </c:pt>
                <c:pt idx="33">
                  <c:v>202033</c:v>
                </c:pt>
                <c:pt idx="34">
                  <c:v>202034</c:v>
                </c:pt>
                <c:pt idx="35">
                  <c:v>202035</c:v>
                </c:pt>
                <c:pt idx="36">
                  <c:v>202036</c:v>
                </c:pt>
                <c:pt idx="37">
                  <c:v>202037</c:v>
                </c:pt>
                <c:pt idx="38">
                  <c:v>202038</c:v>
                </c:pt>
                <c:pt idx="39">
                  <c:v>202039</c:v>
                </c:pt>
                <c:pt idx="40">
                  <c:v>202040</c:v>
                </c:pt>
                <c:pt idx="41">
                  <c:v>202041</c:v>
                </c:pt>
                <c:pt idx="42">
                  <c:v>202042</c:v>
                </c:pt>
                <c:pt idx="43">
                  <c:v>202043</c:v>
                </c:pt>
                <c:pt idx="44">
                  <c:v>202044</c:v>
                </c:pt>
                <c:pt idx="45">
                  <c:v>202045</c:v>
                </c:pt>
                <c:pt idx="46">
                  <c:v>202046</c:v>
                </c:pt>
                <c:pt idx="47">
                  <c:v>202047</c:v>
                </c:pt>
                <c:pt idx="48">
                  <c:v>202048</c:v>
                </c:pt>
                <c:pt idx="49">
                  <c:v>202049</c:v>
                </c:pt>
                <c:pt idx="50">
                  <c:v>202050</c:v>
                </c:pt>
                <c:pt idx="51">
                  <c:v>202051</c:v>
                </c:pt>
                <c:pt idx="52">
                  <c:v>202052</c:v>
                </c:pt>
                <c:pt idx="53">
                  <c:v>202101</c:v>
                </c:pt>
                <c:pt idx="54">
                  <c:v>202102</c:v>
                </c:pt>
                <c:pt idx="55">
                  <c:v>202103</c:v>
                </c:pt>
                <c:pt idx="56">
                  <c:v>202104</c:v>
                </c:pt>
                <c:pt idx="57">
                  <c:v>202105</c:v>
                </c:pt>
                <c:pt idx="58">
                  <c:v>202106</c:v>
                </c:pt>
                <c:pt idx="59">
                  <c:v>202107</c:v>
                </c:pt>
                <c:pt idx="60">
                  <c:v>202108</c:v>
                </c:pt>
                <c:pt idx="61">
                  <c:v>202109</c:v>
                </c:pt>
                <c:pt idx="62">
                  <c:v>202110</c:v>
                </c:pt>
                <c:pt idx="63">
                  <c:v>202111</c:v>
                </c:pt>
                <c:pt idx="64">
                  <c:v>202112</c:v>
                </c:pt>
                <c:pt idx="65">
                  <c:v>202113</c:v>
                </c:pt>
                <c:pt idx="66">
                  <c:v>202114</c:v>
                </c:pt>
                <c:pt idx="67">
                  <c:v>202115</c:v>
                </c:pt>
                <c:pt idx="68">
                  <c:v>202116</c:v>
                </c:pt>
                <c:pt idx="69">
                  <c:v>202117</c:v>
                </c:pt>
                <c:pt idx="70">
                  <c:v>202118</c:v>
                </c:pt>
                <c:pt idx="71">
                  <c:v>202119</c:v>
                </c:pt>
                <c:pt idx="72">
                  <c:v>202120</c:v>
                </c:pt>
                <c:pt idx="73">
                  <c:v>202121</c:v>
                </c:pt>
                <c:pt idx="74">
                  <c:v>202122</c:v>
                </c:pt>
                <c:pt idx="75">
                  <c:v>202123</c:v>
                </c:pt>
                <c:pt idx="76">
                  <c:v>202124</c:v>
                </c:pt>
                <c:pt idx="77">
                  <c:v>202125</c:v>
                </c:pt>
                <c:pt idx="78">
                  <c:v>202126</c:v>
                </c:pt>
                <c:pt idx="79">
                  <c:v>202127</c:v>
                </c:pt>
                <c:pt idx="80">
                  <c:v>202128</c:v>
                </c:pt>
                <c:pt idx="81">
                  <c:v>202129</c:v>
                </c:pt>
                <c:pt idx="82">
                  <c:v>202130</c:v>
                </c:pt>
                <c:pt idx="83">
                  <c:v>202131</c:v>
                </c:pt>
                <c:pt idx="84">
                  <c:v>202132</c:v>
                </c:pt>
                <c:pt idx="85">
                  <c:v>202133</c:v>
                </c:pt>
                <c:pt idx="86">
                  <c:v>202134</c:v>
                </c:pt>
                <c:pt idx="87">
                  <c:v>202135</c:v>
                </c:pt>
                <c:pt idx="88">
                  <c:v>202136</c:v>
                </c:pt>
                <c:pt idx="89">
                  <c:v>202137</c:v>
                </c:pt>
                <c:pt idx="90">
                  <c:v>202138</c:v>
                </c:pt>
                <c:pt idx="91">
                  <c:v>202139</c:v>
                </c:pt>
                <c:pt idx="92">
                  <c:v>202140</c:v>
                </c:pt>
                <c:pt idx="93">
                  <c:v>202141</c:v>
                </c:pt>
                <c:pt idx="94">
                  <c:v>202142</c:v>
                </c:pt>
                <c:pt idx="95">
                  <c:v>202143</c:v>
                </c:pt>
                <c:pt idx="96">
                  <c:v>202144</c:v>
                </c:pt>
                <c:pt idx="97">
                  <c:v>202145</c:v>
                </c:pt>
                <c:pt idx="98">
                  <c:v>202146</c:v>
                </c:pt>
                <c:pt idx="99">
                  <c:v>202147</c:v>
                </c:pt>
                <c:pt idx="100">
                  <c:v>202148</c:v>
                </c:pt>
                <c:pt idx="101">
                  <c:v>202149</c:v>
                </c:pt>
                <c:pt idx="102">
                  <c:v>202150</c:v>
                </c:pt>
                <c:pt idx="103">
                  <c:v>202151</c:v>
                </c:pt>
              </c:strCache>
            </c:strRef>
          </c:cat>
          <c:val>
            <c:numRef>
              <c:f>'(2.1) sales segmented overtime'!$AK$7:$AK$110</c:f>
              <c:numCache>
                <c:formatCode>0,,"m"</c:formatCode>
                <c:ptCount val="104"/>
                <c:pt idx="0">
                  <c:v>409536804.47680002</c:v>
                </c:pt>
                <c:pt idx="1">
                  <c:v>282842496.13069999</c:v>
                </c:pt>
                <c:pt idx="2">
                  <c:v>281220968.87959999</c:v>
                </c:pt>
                <c:pt idx="3">
                  <c:v>280211724.67920005</c:v>
                </c:pt>
                <c:pt idx="4">
                  <c:v>282584222.03740001</c:v>
                </c:pt>
                <c:pt idx="5">
                  <c:v>295851462.5844</c:v>
                </c:pt>
                <c:pt idx="6">
                  <c:v>302063185.69679999</c:v>
                </c:pt>
                <c:pt idx="7">
                  <c:v>308152813.60799998</c:v>
                </c:pt>
                <c:pt idx="8">
                  <c:v>291679269.02890003</c:v>
                </c:pt>
                <c:pt idx="9">
                  <c:v>305787050.49839997</c:v>
                </c:pt>
                <c:pt idx="10">
                  <c:v>337289586.11549997</c:v>
                </c:pt>
                <c:pt idx="11">
                  <c:v>358123536.21710002</c:v>
                </c:pt>
                <c:pt idx="12">
                  <c:v>428374065.82579994</c:v>
                </c:pt>
                <c:pt idx="13">
                  <c:v>294808028.26499999</c:v>
                </c:pt>
                <c:pt idx="14">
                  <c:v>308061895.02330005</c:v>
                </c:pt>
                <c:pt idx="15">
                  <c:v>354538172.66619998</c:v>
                </c:pt>
                <c:pt idx="16">
                  <c:v>312965679.96179998</c:v>
                </c:pt>
                <c:pt idx="17">
                  <c:v>347029156.01090002</c:v>
                </c:pt>
                <c:pt idx="18">
                  <c:v>355079838.29119998</c:v>
                </c:pt>
                <c:pt idx="19">
                  <c:v>358151738.85370004</c:v>
                </c:pt>
                <c:pt idx="20">
                  <c:v>346173147.74250001</c:v>
                </c:pt>
                <c:pt idx="21">
                  <c:v>364358793.07099998</c:v>
                </c:pt>
                <c:pt idx="22">
                  <c:v>373758018.2256</c:v>
                </c:pt>
                <c:pt idx="23">
                  <c:v>373135748.52399999</c:v>
                </c:pt>
                <c:pt idx="24">
                  <c:v>355030379.15529996</c:v>
                </c:pt>
                <c:pt idx="25">
                  <c:v>364096533.45829999</c:v>
                </c:pt>
                <c:pt idx="26">
                  <c:v>367304719.9709</c:v>
                </c:pt>
                <c:pt idx="27">
                  <c:v>365563049.72479999</c:v>
                </c:pt>
                <c:pt idx="28">
                  <c:v>340318935.86809993</c:v>
                </c:pt>
                <c:pt idx="29">
                  <c:v>336123014.76789999</c:v>
                </c:pt>
                <c:pt idx="30">
                  <c:v>334192217.13330001</c:v>
                </c:pt>
                <c:pt idx="31">
                  <c:v>337999961.06529999</c:v>
                </c:pt>
                <c:pt idx="32">
                  <c:v>337533607.72000003</c:v>
                </c:pt>
                <c:pt idx="33">
                  <c:v>337772915.21859998</c:v>
                </c:pt>
                <c:pt idx="34">
                  <c:v>329806367.01119995</c:v>
                </c:pt>
                <c:pt idx="35">
                  <c:v>345516319.60960001</c:v>
                </c:pt>
                <c:pt idx="36">
                  <c:v>347753585.76030004</c:v>
                </c:pt>
                <c:pt idx="37">
                  <c:v>334519038.6221</c:v>
                </c:pt>
                <c:pt idx="38">
                  <c:v>327531716.16280001</c:v>
                </c:pt>
                <c:pt idx="39">
                  <c:v>344452911.17470002</c:v>
                </c:pt>
                <c:pt idx="40">
                  <c:v>348764030.73109996</c:v>
                </c:pt>
                <c:pt idx="41">
                  <c:v>340582434.73439997</c:v>
                </c:pt>
                <c:pt idx="42">
                  <c:v>335677487.63810003</c:v>
                </c:pt>
                <c:pt idx="43">
                  <c:v>336766011.82859999</c:v>
                </c:pt>
                <c:pt idx="44">
                  <c:v>356538530.92350006</c:v>
                </c:pt>
                <c:pt idx="45">
                  <c:v>384680397.67720002</c:v>
                </c:pt>
                <c:pt idx="46">
                  <c:v>361773886.07459998</c:v>
                </c:pt>
                <c:pt idx="47">
                  <c:v>386687064.20899999</c:v>
                </c:pt>
                <c:pt idx="48">
                  <c:v>392647233.35780001</c:v>
                </c:pt>
                <c:pt idx="49">
                  <c:v>408620793.14910001</c:v>
                </c:pt>
                <c:pt idx="50">
                  <c:v>404564058.94539994</c:v>
                </c:pt>
                <c:pt idx="51">
                  <c:v>447988652.62039995</c:v>
                </c:pt>
                <c:pt idx="52">
                  <c:v>519166433.18239999</c:v>
                </c:pt>
                <c:pt idx="53">
                  <c:v>270970448.76350003</c:v>
                </c:pt>
                <c:pt idx="54">
                  <c:v>333848645.28100002</c:v>
                </c:pt>
                <c:pt idx="55">
                  <c:v>329644367.56239998</c:v>
                </c:pt>
                <c:pt idx="56">
                  <c:v>336040238.72920001</c:v>
                </c:pt>
                <c:pt idx="57">
                  <c:v>351135379.17249995</c:v>
                </c:pt>
                <c:pt idx="58">
                  <c:v>357005046.4738</c:v>
                </c:pt>
                <c:pt idx="59">
                  <c:v>357890015.20649999</c:v>
                </c:pt>
                <c:pt idx="60">
                  <c:v>361804541.9188</c:v>
                </c:pt>
                <c:pt idx="61">
                  <c:v>360408077.6717</c:v>
                </c:pt>
                <c:pt idx="62">
                  <c:v>380513008.39120007</c:v>
                </c:pt>
                <c:pt idx="63">
                  <c:v>382115954.28100002</c:v>
                </c:pt>
                <c:pt idx="64">
                  <c:v>372495758.35189998</c:v>
                </c:pt>
                <c:pt idx="65">
                  <c:v>372983633.62220001</c:v>
                </c:pt>
                <c:pt idx="66">
                  <c:v>427862507.61110002</c:v>
                </c:pt>
                <c:pt idx="67">
                  <c:v>337331459.33279997</c:v>
                </c:pt>
                <c:pt idx="68">
                  <c:v>345325073.00260001</c:v>
                </c:pt>
                <c:pt idx="69">
                  <c:v>346708756.27759999</c:v>
                </c:pt>
                <c:pt idx="70">
                  <c:v>357442252.04979998</c:v>
                </c:pt>
                <c:pt idx="71">
                  <c:v>344708214.67790002</c:v>
                </c:pt>
                <c:pt idx="72">
                  <c:v>341330309.46560001</c:v>
                </c:pt>
                <c:pt idx="73">
                  <c:v>335399363.83770001</c:v>
                </c:pt>
                <c:pt idx="74">
                  <c:v>344988300.63639998</c:v>
                </c:pt>
                <c:pt idx="75">
                  <c:v>356204401.22979999</c:v>
                </c:pt>
                <c:pt idx="76">
                  <c:v>350161441.65329999</c:v>
                </c:pt>
                <c:pt idx="77">
                  <c:v>351579829.25409997</c:v>
                </c:pt>
                <c:pt idx="78">
                  <c:v>339304020.54110003</c:v>
                </c:pt>
                <c:pt idx="79">
                  <c:v>349350278.45669997</c:v>
                </c:pt>
                <c:pt idx="80">
                  <c:v>338944655.03189999</c:v>
                </c:pt>
                <c:pt idx="81">
                  <c:v>327883666.3326</c:v>
                </c:pt>
                <c:pt idx="82">
                  <c:v>359347537.03039998</c:v>
                </c:pt>
                <c:pt idx="83">
                  <c:v>339455875.48259997</c:v>
                </c:pt>
                <c:pt idx="84">
                  <c:v>335455762.14629996</c:v>
                </c:pt>
                <c:pt idx="85">
                  <c:v>332885268.95730001</c:v>
                </c:pt>
                <c:pt idx="86">
                  <c:v>329101782.61050004</c:v>
                </c:pt>
                <c:pt idx="87">
                  <c:v>344799230.0244</c:v>
                </c:pt>
                <c:pt idx="88">
                  <c:v>345183175.14109999</c:v>
                </c:pt>
                <c:pt idx="89">
                  <c:v>331613374.55269998</c:v>
                </c:pt>
                <c:pt idx="90">
                  <c:v>331593345.53780001</c:v>
                </c:pt>
                <c:pt idx="91">
                  <c:v>329790053.37689996</c:v>
                </c:pt>
                <c:pt idx="92">
                  <c:v>345227691.71610004</c:v>
                </c:pt>
                <c:pt idx="93">
                  <c:v>340028229.15220004</c:v>
                </c:pt>
                <c:pt idx="94">
                  <c:v>337782661.24650002</c:v>
                </c:pt>
                <c:pt idx="95">
                  <c:v>335877372.0158</c:v>
                </c:pt>
                <c:pt idx="96">
                  <c:v>361725915.92119998</c:v>
                </c:pt>
                <c:pt idx="97">
                  <c:v>363143559.97579998</c:v>
                </c:pt>
                <c:pt idx="98">
                  <c:v>347170963.34939998</c:v>
                </c:pt>
                <c:pt idx="99">
                  <c:v>363969593.59880006</c:v>
                </c:pt>
                <c:pt idx="100">
                  <c:v>358191821.10189998</c:v>
                </c:pt>
                <c:pt idx="101">
                  <c:v>391819121.43000007</c:v>
                </c:pt>
                <c:pt idx="102">
                  <c:v>395268821.82770002</c:v>
                </c:pt>
                <c:pt idx="103">
                  <c:v>430679281.03329998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A-3B4E-A008-826A62347B5A}"/>
            </c:ext>
          </c:extLst>
        </c:ser>
        <c:ser>
          <c:idx val="1"/>
          <c:order val="1"/>
          <c:tx>
            <c:strRef>
              <c:f>'(2.1) sales segmented overtime'!$AL$6</c:f>
              <c:strCache>
                <c:ptCount val="1"/>
                <c:pt idx="0">
                  <c:v>Unidentified Customers</c:v>
                </c:pt>
              </c:strCache>
            </c:strRef>
          </c:tx>
          <c:spPr>
            <a:ln w="50800" cap="rnd">
              <a:solidFill>
                <a:srgbClr val="44B5C5"/>
              </a:solidFill>
              <a:prstDash val="solid"/>
              <a:round/>
            </a:ln>
            <a:effectLst>
              <a:outerShdw blurRad="63500" dist="37357" dir="2700000" rotWithShape="0">
                <a:scrgbClr r="0" g="0" b="0">
                  <a:alpha val="0"/>
                </a:scrgbClr>
              </a:outerShdw>
            </a:effectLst>
          </c:spPr>
          <c:marker>
            <c:symbol val="none"/>
          </c:marker>
          <c:cat>
            <c:strRef>
              <c:f>'(2.1) sales segmented overtime'!$AJ$7:$AJ$110</c:f>
              <c:strCache>
                <c:ptCount val="104"/>
                <c:pt idx="0">
                  <c:v>201952</c:v>
                </c:pt>
                <c:pt idx="1">
                  <c:v>202001</c:v>
                </c:pt>
                <c:pt idx="2">
                  <c:v>202002</c:v>
                </c:pt>
                <c:pt idx="3">
                  <c:v>202003</c:v>
                </c:pt>
                <c:pt idx="4">
                  <c:v>202004</c:v>
                </c:pt>
                <c:pt idx="5">
                  <c:v>202005</c:v>
                </c:pt>
                <c:pt idx="6">
                  <c:v>202006</c:v>
                </c:pt>
                <c:pt idx="7">
                  <c:v>202007</c:v>
                </c:pt>
                <c:pt idx="8">
                  <c:v>202008</c:v>
                </c:pt>
                <c:pt idx="9">
                  <c:v>202009</c:v>
                </c:pt>
                <c:pt idx="10">
                  <c:v>202010</c:v>
                </c:pt>
                <c:pt idx="11">
                  <c:v>202011</c:v>
                </c:pt>
                <c:pt idx="12">
                  <c:v>202012</c:v>
                </c:pt>
                <c:pt idx="13">
                  <c:v>202013</c:v>
                </c:pt>
                <c:pt idx="14">
                  <c:v>202014</c:v>
                </c:pt>
                <c:pt idx="15">
                  <c:v>202015</c:v>
                </c:pt>
                <c:pt idx="16">
                  <c:v>202016</c:v>
                </c:pt>
                <c:pt idx="17">
                  <c:v>202017</c:v>
                </c:pt>
                <c:pt idx="18">
                  <c:v>202018</c:v>
                </c:pt>
                <c:pt idx="19">
                  <c:v>202019</c:v>
                </c:pt>
                <c:pt idx="20">
                  <c:v>202020</c:v>
                </c:pt>
                <c:pt idx="21">
                  <c:v>202021</c:v>
                </c:pt>
                <c:pt idx="22">
                  <c:v>202022</c:v>
                </c:pt>
                <c:pt idx="23">
                  <c:v>202023</c:v>
                </c:pt>
                <c:pt idx="24">
                  <c:v>202024</c:v>
                </c:pt>
                <c:pt idx="25">
                  <c:v>202025</c:v>
                </c:pt>
                <c:pt idx="26">
                  <c:v>202026</c:v>
                </c:pt>
                <c:pt idx="27">
                  <c:v>202027</c:v>
                </c:pt>
                <c:pt idx="28">
                  <c:v>202028</c:v>
                </c:pt>
                <c:pt idx="29">
                  <c:v>202029</c:v>
                </c:pt>
                <c:pt idx="30">
                  <c:v>202030</c:v>
                </c:pt>
                <c:pt idx="31">
                  <c:v>202031</c:v>
                </c:pt>
                <c:pt idx="32">
                  <c:v>202032</c:v>
                </c:pt>
                <c:pt idx="33">
                  <c:v>202033</c:v>
                </c:pt>
                <c:pt idx="34">
                  <c:v>202034</c:v>
                </c:pt>
                <c:pt idx="35">
                  <c:v>202035</c:v>
                </c:pt>
                <c:pt idx="36">
                  <c:v>202036</c:v>
                </c:pt>
                <c:pt idx="37">
                  <c:v>202037</c:v>
                </c:pt>
                <c:pt idx="38">
                  <c:v>202038</c:v>
                </c:pt>
                <c:pt idx="39">
                  <c:v>202039</c:v>
                </c:pt>
                <c:pt idx="40">
                  <c:v>202040</c:v>
                </c:pt>
                <c:pt idx="41">
                  <c:v>202041</c:v>
                </c:pt>
                <c:pt idx="42">
                  <c:v>202042</c:v>
                </c:pt>
                <c:pt idx="43">
                  <c:v>202043</c:v>
                </c:pt>
                <c:pt idx="44">
                  <c:v>202044</c:v>
                </c:pt>
                <c:pt idx="45">
                  <c:v>202045</c:v>
                </c:pt>
                <c:pt idx="46">
                  <c:v>202046</c:v>
                </c:pt>
                <c:pt idx="47">
                  <c:v>202047</c:v>
                </c:pt>
                <c:pt idx="48">
                  <c:v>202048</c:v>
                </c:pt>
                <c:pt idx="49">
                  <c:v>202049</c:v>
                </c:pt>
                <c:pt idx="50">
                  <c:v>202050</c:v>
                </c:pt>
                <c:pt idx="51">
                  <c:v>202051</c:v>
                </c:pt>
                <c:pt idx="52">
                  <c:v>202052</c:v>
                </c:pt>
                <c:pt idx="53">
                  <c:v>202101</c:v>
                </c:pt>
                <c:pt idx="54">
                  <c:v>202102</c:v>
                </c:pt>
                <c:pt idx="55">
                  <c:v>202103</c:v>
                </c:pt>
                <c:pt idx="56">
                  <c:v>202104</c:v>
                </c:pt>
                <c:pt idx="57">
                  <c:v>202105</c:v>
                </c:pt>
                <c:pt idx="58">
                  <c:v>202106</c:v>
                </c:pt>
                <c:pt idx="59">
                  <c:v>202107</c:v>
                </c:pt>
                <c:pt idx="60">
                  <c:v>202108</c:v>
                </c:pt>
                <c:pt idx="61">
                  <c:v>202109</c:v>
                </c:pt>
                <c:pt idx="62">
                  <c:v>202110</c:v>
                </c:pt>
                <c:pt idx="63">
                  <c:v>202111</c:v>
                </c:pt>
                <c:pt idx="64">
                  <c:v>202112</c:v>
                </c:pt>
                <c:pt idx="65">
                  <c:v>202113</c:v>
                </c:pt>
                <c:pt idx="66">
                  <c:v>202114</c:v>
                </c:pt>
                <c:pt idx="67">
                  <c:v>202115</c:v>
                </c:pt>
                <c:pt idx="68">
                  <c:v>202116</c:v>
                </c:pt>
                <c:pt idx="69">
                  <c:v>202117</c:v>
                </c:pt>
                <c:pt idx="70">
                  <c:v>202118</c:v>
                </c:pt>
                <c:pt idx="71">
                  <c:v>202119</c:v>
                </c:pt>
                <c:pt idx="72">
                  <c:v>202120</c:v>
                </c:pt>
                <c:pt idx="73">
                  <c:v>202121</c:v>
                </c:pt>
                <c:pt idx="74">
                  <c:v>202122</c:v>
                </c:pt>
                <c:pt idx="75">
                  <c:v>202123</c:v>
                </c:pt>
                <c:pt idx="76">
                  <c:v>202124</c:v>
                </c:pt>
                <c:pt idx="77">
                  <c:v>202125</c:v>
                </c:pt>
                <c:pt idx="78">
                  <c:v>202126</c:v>
                </c:pt>
                <c:pt idx="79">
                  <c:v>202127</c:v>
                </c:pt>
                <c:pt idx="80">
                  <c:v>202128</c:v>
                </c:pt>
                <c:pt idx="81">
                  <c:v>202129</c:v>
                </c:pt>
                <c:pt idx="82">
                  <c:v>202130</c:v>
                </c:pt>
                <c:pt idx="83">
                  <c:v>202131</c:v>
                </c:pt>
                <c:pt idx="84">
                  <c:v>202132</c:v>
                </c:pt>
                <c:pt idx="85">
                  <c:v>202133</c:v>
                </c:pt>
                <c:pt idx="86">
                  <c:v>202134</c:v>
                </c:pt>
                <c:pt idx="87">
                  <c:v>202135</c:v>
                </c:pt>
                <c:pt idx="88">
                  <c:v>202136</c:v>
                </c:pt>
                <c:pt idx="89">
                  <c:v>202137</c:v>
                </c:pt>
                <c:pt idx="90">
                  <c:v>202138</c:v>
                </c:pt>
                <c:pt idx="91">
                  <c:v>202139</c:v>
                </c:pt>
                <c:pt idx="92">
                  <c:v>202140</c:v>
                </c:pt>
                <c:pt idx="93">
                  <c:v>202141</c:v>
                </c:pt>
                <c:pt idx="94">
                  <c:v>202142</c:v>
                </c:pt>
                <c:pt idx="95">
                  <c:v>202143</c:v>
                </c:pt>
                <c:pt idx="96">
                  <c:v>202144</c:v>
                </c:pt>
                <c:pt idx="97">
                  <c:v>202145</c:v>
                </c:pt>
                <c:pt idx="98">
                  <c:v>202146</c:v>
                </c:pt>
                <c:pt idx="99">
                  <c:v>202147</c:v>
                </c:pt>
                <c:pt idx="100">
                  <c:v>202148</c:v>
                </c:pt>
                <c:pt idx="101">
                  <c:v>202149</c:v>
                </c:pt>
                <c:pt idx="102">
                  <c:v>202150</c:v>
                </c:pt>
                <c:pt idx="103">
                  <c:v>202151</c:v>
                </c:pt>
              </c:strCache>
            </c:strRef>
          </c:cat>
          <c:val>
            <c:numRef>
              <c:f>'(2.1) sales segmented overtime'!$AL$7:$AL$110</c:f>
              <c:numCache>
                <c:formatCode>General</c:formatCode>
                <c:ptCount val="104"/>
                <c:pt idx="0">
                  <c:v>127182452.9148</c:v>
                </c:pt>
                <c:pt idx="1">
                  <c:v>97693758.725899994</c:v>
                </c:pt>
                <c:pt idx="2">
                  <c:v>91833884.908299997</c:v>
                </c:pt>
                <c:pt idx="3">
                  <c:v>89429671.577800006</c:v>
                </c:pt>
                <c:pt idx="4">
                  <c:v>90213630.608099997</c:v>
                </c:pt>
                <c:pt idx="5">
                  <c:v>90229357.376699999</c:v>
                </c:pt>
                <c:pt idx="6">
                  <c:v>92122330.605700001</c:v>
                </c:pt>
                <c:pt idx="7">
                  <c:v>93905336.600899994</c:v>
                </c:pt>
                <c:pt idx="8">
                  <c:v>90368382.600099996</c:v>
                </c:pt>
                <c:pt idx="9">
                  <c:v>90970895.029799998</c:v>
                </c:pt>
                <c:pt idx="10">
                  <c:v>92992930.316</c:v>
                </c:pt>
                <c:pt idx="11">
                  <c:v>97962384.645600006</c:v>
                </c:pt>
                <c:pt idx="12">
                  <c:v>106064047.6101</c:v>
                </c:pt>
                <c:pt idx="13">
                  <c:v>66087602.453599997</c:v>
                </c:pt>
                <c:pt idx="14">
                  <c:v>48642219.787900001</c:v>
                </c:pt>
                <c:pt idx="15">
                  <c:v>50909396.775399998</c:v>
                </c:pt>
                <c:pt idx="16">
                  <c:v>49449651.515000001</c:v>
                </c:pt>
                <c:pt idx="17">
                  <c:v>55455652.268799998</c:v>
                </c:pt>
                <c:pt idx="18">
                  <c:v>55293424.679099999</c:v>
                </c:pt>
                <c:pt idx="19">
                  <c:v>59241996.975900002</c:v>
                </c:pt>
                <c:pt idx="20">
                  <c:v>61593832.141500004</c:v>
                </c:pt>
                <c:pt idx="21">
                  <c:v>63503336.115599997</c:v>
                </c:pt>
                <c:pt idx="22">
                  <c:v>62107378.860799998</c:v>
                </c:pt>
                <c:pt idx="23">
                  <c:v>67284772.667600006</c:v>
                </c:pt>
                <c:pt idx="24">
                  <c:v>69074672.300400004</c:v>
                </c:pt>
                <c:pt idx="25">
                  <c:v>68103129.652999997</c:v>
                </c:pt>
                <c:pt idx="26">
                  <c:v>69982560.293799996</c:v>
                </c:pt>
                <c:pt idx="27">
                  <c:v>68701114.011700004</c:v>
                </c:pt>
                <c:pt idx="28">
                  <c:v>69270379.439700007</c:v>
                </c:pt>
                <c:pt idx="29">
                  <c:v>72124792.952999994</c:v>
                </c:pt>
                <c:pt idx="30">
                  <c:v>73158825.920900002</c:v>
                </c:pt>
                <c:pt idx="31">
                  <c:v>70089484.062800005</c:v>
                </c:pt>
                <c:pt idx="32">
                  <c:v>70120736.512799993</c:v>
                </c:pt>
                <c:pt idx="33">
                  <c:v>71094059.574900001</c:v>
                </c:pt>
                <c:pt idx="34">
                  <c:v>70423992.221200004</c:v>
                </c:pt>
                <c:pt idx="35">
                  <c:v>71844860.617400005</c:v>
                </c:pt>
                <c:pt idx="36">
                  <c:v>71983906.944999993</c:v>
                </c:pt>
                <c:pt idx="37">
                  <c:v>71265111.507300004</c:v>
                </c:pt>
                <c:pt idx="38">
                  <c:v>70746807.5669</c:v>
                </c:pt>
                <c:pt idx="39">
                  <c:v>72804624.909700006</c:v>
                </c:pt>
                <c:pt idx="40">
                  <c:v>71937521.997299999</c:v>
                </c:pt>
                <c:pt idx="41">
                  <c:v>71125419.262199998</c:v>
                </c:pt>
                <c:pt idx="42">
                  <c:v>72017211.328500003</c:v>
                </c:pt>
                <c:pt idx="43">
                  <c:v>71978458.802300006</c:v>
                </c:pt>
                <c:pt idx="44">
                  <c:v>72991527.060399994</c:v>
                </c:pt>
                <c:pt idx="45">
                  <c:v>77499847.724199995</c:v>
                </c:pt>
                <c:pt idx="46">
                  <c:v>74967470.944000006</c:v>
                </c:pt>
                <c:pt idx="47">
                  <c:v>81656646.652999997</c:v>
                </c:pt>
                <c:pt idx="48">
                  <c:v>81870140.930899993</c:v>
                </c:pt>
                <c:pt idx="49">
                  <c:v>81713993.777700007</c:v>
                </c:pt>
                <c:pt idx="50">
                  <c:v>83972249.988499999</c:v>
                </c:pt>
                <c:pt idx="51">
                  <c:v>94002717.315400004</c:v>
                </c:pt>
                <c:pt idx="52">
                  <c:v>109114255.22570001</c:v>
                </c:pt>
                <c:pt idx="53">
                  <c:v>66418583.614699997</c:v>
                </c:pt>
                <c:pt idx="54">
                  <c:v>71598809.9428</c:v>
                </c:pt>
                <c:pt idx="55">
                  <c:v>67674367.7729</c:v>
                </c:pt>
                <c:pt idx="56">
                  <c:v>69577329.175600007</c:v>
                </c:pt>
                <c:pt idx="57">
                  <c:v>69591913.784199998</c:v>
                </c:pt>
                <c:pt idx="58">
                  <c:v>70401657.285400003</c:v>
                </c:pt>
                <c:pt idx="59">
                  <c:v>71561444.440899998</c:v>
                </c:pt>
                <c:pt idx="60">
                  <c:v>73104591.213599995</c:v>
                </c:pt>
                <c:pt idx="61">
                  <c:v>72021060.413800001</c:v>
                </c:pt>
                <c:pt idx="62">
                  <c:v>73660547.372400001</c:v>
                </c:pt>
                <c:pt idx="63">
                  <c:v>75411367.841600001</c:v>
                </c:pt>
                <c:pt idx="64">
                  <c:v>75191677.535699993</c:v>
                </c:pt>
                <c:pt idx="65">
                  <c:v>80428558.6285</c:v>
                </c:pt>
                <c:pt idx="66">
                  <c:v>80792931.938899994</c:v>
                </c:pt>
                <c:pt idx="67">
                  <c:v>69826446.467600003</c:v>
                </c:pt>
                <c:pt idx="68">
                  <c:v>70218486.104599997</c:v>
                </c:pt>
                <c:pt idx="69">
                  <c:v>70488217.530900002</c:v>
                </c:pt>
                <c:pt idx="70">
                  <c:v>70958487.126800001</c:v>
                </c:pt>
                <c:pt idx="71">
                  <c:v>68689877.619399995</c:v>
                </c:pt>
                <c:pt idx="72">
                  <c:v>69403284.2949</c:v>
                </c:pt>
                <c:pt idx="73">
                  <c:v>69097278.640799999</c:v>
                </c:pt>
                <c:pt idx="74">
                  <c:v>73492746.046599999</c:v>
                </c:pt>
                <c:pt idx="75">
                  <c:v>69717255.983400002</c:v>
                </c:pt>
                <c:pt idx="76">
                  <c:v>70868225.539299995</c:v>
                </c:pt>
                <c:pt idx="77">
                  <c:v>70829301.463100001</c:v>
                </c:pt>
                <c:pt idx="78">
                  <c:v>70018845.505099997</c:v>
                </c:pt>
                <c:pt idx="79">
                  <c:v>68735272.592299998</c:v>
                </c:pt>
                <c:pt idx="80">
                  <c:v>68332235.087599993</c:v>
                </c:pt>
                <c:pt idx="81">
                  <c:v>68127979.9912</c:v>
                </c:pt>
                <c:pt idx="82">
                  <c:v>75026480.142800003</c:v>
                </c:pt>
                <c:pt idx="83">
                  <c:v>71035215.046499997</c:v>
                </c:pt>
                <c:pt idx="84">
                  <c:v>69586105.384200007</c:v>
                </c:pt>
                <c:pt idx="85">
                  <c:v>68861100.671100006</c:v>
                </c:pt>
                <c:pt idx="86">
                  <c:v>71162653.121700004</c:v>
                </c:pt>
                <c:pt idx="87">
                  <c:v>71793421.219099998</c:v>
                </c:pt>
                <c:pt idx="88">
                  <c:v>68749032.358700007</c:v>
                </c:pt>
                <c:pt idx="89">
                  <c:v>68490738.233700007</c:v>
                </c:pt>
                <c:pt idx="90">
                  <c:v>68299062.929499999</c:v>
                </c:pt>
                <c:pt idx="91">
                  <c:v>68648158.0792</c:v>
                </c:pt>
                <c:pt idx="92">
                  <c:v>68013551.954300001</c:v>
                </c:pt>
                <c:pt idx="93">
                  <c:v>72049751.830799997</c:v>
                </c:pt>
                <c:pt idx="94">
                  <c:v>70033080.997799993</c:v>
                </c:pt>
                <c:pt idx="95">
                  <c:v>73868565.290800005</c:v>
                </c:pt>
                <c:pt idx="96">
                  <c:v>71861080.262199998</c:v>
                </c:pt>
                <c:pt idx="97">
                  <c:v>71433646.935399994</c:v>
                </c:pt>
                <c:pt idx="98">
                  <c:v>70642446.7676</c:v>
                </c:pt>
                <c:pt idx="99">
                  <c:v>74218963.469899997</c:v>
                </c:pt>
                <c:pt idx="100">
                  <c:v>74280451.514300004</c:v>
                </c:pt>
                <c:pt idx="101">
                  <c:v>76097166.871600002</c:v>
                </c:pt>
                <c:pt idx="102">
                  <c:v>78944053.185100004</c:v>
                </c:pt>
                <c:pt idx="103">
                  <c:v>89024535.621399999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CA-3B4E-A008-826A62347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4629279"/>
        <c:axId val="844616575"/>
      </c:lineChart>
      <c:catAx>
        <c:axId val="844629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Roboto"/>
                    <a:ea typeface="Roboto"/>
                    <a:cs typeface="Roboto"/>
                  </a:defRPr>
                </a:pPr>
                <a:r>
                  <a:rPr lang="en-GB"/>
                  <a:t>Week ending</a:t>
                </a:r>
              </a:p>
            </c:rich>
          </c:tx>
          <c:layout>
            <c:manualLayout>
              <c:xMode val="edge"/>
              <c:yMode val="edge"/>
              <c:x val="0.46557714583476678"/>
              <c:y val="0.86195891288253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Roboto"/>
                  <a:ea typeface="Roboto"/>
                  <a:cs typeface="Roboto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5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Roboto"/>
                <a:ea typeface="Roboto"/>
                <a:cs typeface="Roboto"/>
              </a:defRPr>
            </a:pPr>
            <a:endParaRPr lang="en-US"/>
          </a:p>
        </c:txPr>
        <c:crossAx val="844616575"/>
        <c:crosses val="autoZero"/>
        <c:auto val="1"/>
        <c:lblAlgn val="ctr"/>
        <c:lblOffset val="800"/>
        <c:tickLblSkip val="4"/>
        <c:noMultiLvlLbl val="0"/>
      </c:catAx>
      <c:valAx>
        <c:axId val="844616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Roboto"/>
                    <a:ea typeface="Roboto"/>
                    <a:cs typeface="Roboto"/>
                  </a:defRPr>
                </a:pPr>
                <a:r>
                  <a:rPr lang="en-GB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Roboto"/>
                  <a:ea typeface="Roboto"/>
                  <a:cs typeface="Roboto"/>
                </a:defRPr>
              </a:pPr>
              <a:endParaRPr lang="en-US"/>
            </a:p>
          </c:txPr>
        </c:title>
        <c:numFmt formatCode="0,,&quot;m&quot;" sourceLinked="1"/>
        <c:majorTickMark val="none"/>
        <c:minorTickMark val="none"/>
        <c:tickLblPos val="nextTo"/>
        <c:spPr>
          <a:noFill/>
          <a:ln>
            <a:solidFill>
              <a:srgbClr val="000005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Roboto"/>
                <a:ea typeface="Roboto"/>
                <a:cs typeface="Roboto"/>
              </a:defRPr>
            </a:pPr>
            <a:endParaRPr lang="en-US"/>
          </a:p>
        </c:txPr>
        <c:crossAx val="84462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Roboto"/>
              <a:ea typeface="Roboto"/>
              <a:cs typeface="Roboto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'(4) Unidentified vs active over'!$L$5</c:f>
              <c:strCache>
                <c:ptCount val="1"/>
                <c:pt idx="0">
                  <c:v>Active customers</c:v>
                </c:pt>
              </c:strCache>
            </c:strRef>
          </c:tx>
          <c:spPr>
            <a:solidFill>
              <a:srgbClr val="44B5C5"/>
            </a:solidFill>
            <a:ln w="25400">
              <a:solidFill>
                <a:srgbClr val="44B5C5"/>
              </a:solidFill>
              <a:prstDash val="solid"/>
            </a:ln>
            <a:effectLst/>
          </c:spPr>
          <c:cat>
            <c:strRef>
              <c:f>'(4) Unidentified vs active over'!$K$6:$K$109</c:f>
              <c:strCache>
                <c:ptCount val="104"/>
                <c:pt idx="0">
                  <c:v>201952</c:v>
                </c:pt>
                <c:pt idx="1">
                  <c:v>202001</c:v>
                </c:pt>
                <c:pt idx="2">
                  <c:v>202002</c:v>
                </c:pt>
                <c:pt idx="3">
                  <c:v>202003</c:v>
                </c:pt>
                <c:pt idx="4">
                  <c:v>202004</c:v>
                </c:pt>
                <c:pt idx="5">
                  <c:v>202005</c:v>
                </c:pt>
                <c:pt idx="6">
                  <c:v>202006</c:v>
                </c:pt>
                <c:pt idx="7">
                  <c:v>202007</c:v>
                </c:pt>
                <c:pt idx="8">
                  <c:v>202008</c:v>
                </c:pt>
                <c:pt idx="9">
                  <c:v>202009</c:v>
                </c:pt>
                <c:pt idx="10">
                  <c:v>202010</c:v>
                </c:pt>
                <c:pt idx="11">
                  <c:v>202011</c:v>
                </c:pt>
                <c:pt idx="12">
                  <c:v>202012</c:v>
                </c:pt>
                <c:pt idx="13">
                  <c:v>202013</c:v>
                </c:pt>
                <c:pt idx="14">
                  <c:v>202014</c:v>
                </c:pt>
                <c:pt idx="15">
                  <c:v>202015</c:v>
                </c:pt>
                <c:pt idx="16">
                  <c:v>202016</c:v>
                </c:pt>
                <c:pt idx="17">
                  <c:v>202017</c:v>
                </c:pt>
                <c:pt idx="18">
                  <c:v>202018</c:v>
                </c:pt>
                <c:pt idx="19">
                  <c:v>202019</c:v>
                </c:pt>
                <c:pt idx="20">
                  <c:v>202020</c:v>
                </c:pt>
                <c:pt idx="21">
                  <c:v>202021</c:v>
                </c:pt>
                <c:pt idx="22">
                  <c:v>202022</c:v>
                </c:pt>
                <c:pt idx="23">
                  <c:v>202023</c:v>
                </c:pt>
                <c:pt idx="24">
                  <c:v>202024</c:v>
                </c:pt>
                <c:pt idx="25">
                  <c:v>202025</c:v>
                </c:pt>
                <c:pt idx="26">
                  <c:v>202026</c:v>
                </c:pt>
                <c:pt idx="27">
                  <c:v>202027</c:v>
                </c:pt>
                <c:pt idx="28">
                  <c:v>202028</c:v>
                </c:pt>
                <c:pt idx="29">
                  <c:v>202029</c:v>
                </c:pt>
                <c:pt idx="30">
                  <c:v>202030</c:v>
                </c:pt>
                <c:pt idx="31">
                  <c:v>202031</c:v>
                </c:pt>
                <c:pt idx="32">
                  <c:v>202032</c:v>
                </c:pt>
                <c:pt idx="33">
                  <c:v>202033</c:v>
                </c:pt>
                <c:pt idx="34">
                  <c:v>202034</c:v>
                </c:pt>
                <c:pt idx="35">
                  <c:v>202035</c:v>
                </c:pt>
                <c:pt idx="36">
                  <c:v>202036</c:v>
                </c:pt>
                <c:pt idx="37">
                  <c:v>202037</c:v>
                </c:pt>
                <c:pt idx="38">
                  <c:v>202038</c:v>
                </c:pt>
                <c:pt idx="39">
                  <c:v>202039</c:v>
                </c:pt>
                <c:pt idx="40">
                  <c:v>202040</c:v>
                </c:pt>
                <c:pt idx="41">
                  <c:v>202041</c:v>
                </c:pt>
                <c:pt idx="42">
                  <c:v>202042</c:v>
                </c:pt>
                <c:pt idx="43">
                  <c:v>202043</c:v>
                </c:pt>
                <c:pt idx="44">
                  <c:v>202044</c:v>
                </c:pt>
                <c:pt idx="45">
                  <c:v>202045</c:v>
                </c:pt>
                <c:pt idx="46">
                  <c:v>202046</c:v>
                </c:pt>
                <c:pt idx="47">
                  <c:v>202047</c:v>
                </c:pt>
                <c:pt idx="48">
                  <c:v>202048</c:v>
                </c:pt>
                <c:pt idx="49">
                  <c:v>202049</c:v>
                </c:pt>
                <c:pt idx="50">
                  <c:v>202050</c:v>
                </c:pt>
                <c:pt idx="51">
                  <c:v>202051</c:v>
                </c:pt>
                <c:pt idx="52">
                  <c:v>202052</c:v>
                </c:pt>
                <c:pt idx="53">
                  <c:v>202101</c:v>
                </c:pt>
                <c:pt idx="54">
                  <c:v>202102</c:v>
                </c:pt>
                <c:pt idx="55">
                  <c:v>202103</c:v>
                </c:pt>
                <c:pt idx="56">
                  <c:v>202104</c:v>
                </c:pt>
                <c:pt idx="57">
                  <c:v>202105</c:v>
                </c:pt>
                <c:pt idx="58">
                  <c:v>202106</c:v>
                </c:pt>
                <c:pt idx="59">
                  <c:v>202107</c:v>
                </c:pt>
                <c:pt idx="60">
                  <c:v>202108</c:v>
                </c:pt>
                <c:pt idx="61">
                  <c:v>202109</c:v>
                </c:pt>
                <c:pt idx="62">
                  <c:v>202110</c:v>
                </c:pt>
                <c:pt idx="63">
                  <c:v>202111</c:v>
                </c:pt>
                <c:pt idx="64">
                  <c:v>202112</c:v>
                </c:pt>
                <c:pt idx="65">
                  <c:v>202113</c:v>
                </c:pt>
                <c:pt idx="66">
                  <c:v>202114</c:v>
                </c:pt>
                <c:pt idx="67">
                  <c:v>202115</c:v>
                </c:pt>
                <c:pt idx="68">
                  <c:v>202116</c:v>
                </c:pt>
                <c:pt idx="69">
                  <c:v>202117</c:v>
                </c:pt>
                <c:pt idx="70">
                  <c:v>202118</c:v>
                </c:pt>
                <c:pt idx="71">
                  <c:v>202119</c:v>
                </c:pt>
                <c:pt idx="72">
                  <c:v>202120</c:v>
                </c:pt>
                <c:pt idx="73">
                  <c:v>202121</c:v>
                </c:pt>
                <c:pt idx="74">
                  <c:v>202122</c:v>
                </c:pt>
                <c:pt idx="75">
                  <c:v>202123</c:v>
                </c:pt>
                <c:pt idx="76">
                  <c:v>202124</c:v>
                </c:pt>
                <c:pt idx="77">
                  <c:v>202125</c:v>
                </c:pt>
                <c:pt idx="78">
                  <c:v>202126</c:v>
                </c:pt>
                <c:pt idx="79">
                  <c:v>202127</c:v>
                </c:pt>
                <c:pt idx="80">
                  <c:v>202128</c:v>
                </c:pt>
                <c:pt idx="81">
                  <c:v>202129</c:v>
                </c:pt>
                <c:pt idx="82">
                  <c:v>202130</c:v>
                </c:pt>
                <c:pt idx="83">
                  <c:v>202131</c:v>
                </c:pt>
                <c:pt idx="84">
                  <c:v>202132</c:v>
                </c:pt>
                <c:pt idx="85">
                  <c:v>202133</c:v>
                </c:pt>
                <c:pt idx="86">
                  <c:v>202134</c:v>
                </c:pt>
                <c:pt idx="87">
                  <c:v>202135</c:v>
                </c:pt>
                <c:pt idx="88">
                  <c:v>202136</c:v>
                </c:pt>
                <c:pt idx="89">
                  <c:v>202137</c:v>
                </c:pt>
                <c:pt idx="90">
                  <c:v>202138</c:v>
                </c:pt>
                <c:pt idx="91">
                  <c:v>202139</c:v>
                </c:pt>
                <c:pt idx="92">
                  <c:v>202140</c:v>
                </c:pt>
                <c:pt idx="93">
                  <c:v>202141</c:v>
                </c:pt>
                <c:pt idx="94">
                  <c:v>202142</c:v>
                </c:pt>
                <c:pt idx="95">
                  <c:v>202143</c:v>
                </c:pt>
                <c:pt idx="96">
                  <c:v>202144</c:v>
                </c:pt>
                <c:pt idx="97">
                  <c:v>202145</c:v>
                </c:pt>
                <c:pt idx="98">
                  <c:v>202146</c:v>
                </c:pt>
                <c:pt idx="99">
                  <c:v>202147</c:v>
                </c:pt>
                <c:pt idx="100">
                  <c:v>202148</c:v>
                </c:pt>
                <c:pt idx="101">
                  <c:v>202149</c:v>
                </c:pt>
                <c:pt idx="102">
                  <c:v>202150</c:v>
                </c:pt>
                <c:pt idx="103">
                  <c:v>202151</c:v>
                </c:pt>
              </c:strCache>
            </c:strRef>
          </c:cat>
          <c:val>
            <c:numRef>
              <c:f>'(4) Unidentified vs active over'!$L$6:$L$109</c:f>
              <c:numCache>
                <c:formatCode>0,,"m"</c:formatCode>
                <c:ptCount val="104"/>
                <c:pt idx="0">
                  <c:v>357893558.81279999</c:v>
                </c:pt>
                <c:pt idx="1">
                  <c:v>256883299.9779</c:v>
                </c:pt>
                <c:pt idx="2">
                  <c:v>259492642.84419999</c:v>
                </c:pt>
                <c:pt idx="3">
                  <c:v>258244802.6735</c:v>
                </c:pt>
                <c:pt idx="4">
                  <c:v>260285999.31639999</c:v>
                </c:pt>
                <c:pt idx="5">
                  <c:v>272788947.90189999</c:v>
                </c:pt>
                <c:pt idx="6">
                  <c:v>278587539.62440002</c:v>
                </c:pt>
                <c:pt idx="7">
                  <c:v>283496219.8484</c:v>
                </c:pt>
                <c:pt idx="8">
                  <c:v>267158553.14950001</c:v>
                </c:pt>
                <c:pt idx="9">
                  <c:v>281044212.97509998</c:v>
                </c:pt>
                <c:pt idx="10">
                  <c:v>309014307.97280002</c:v>
                </c:pt>
                <c:pt idx="11">
                  <c:v>327149062.73799998</c:v>
                </c:pt>
                <c:pt idx="12">
                  <c:v>384032382.15189999</c:v>
                </c:pt>
                <c:pt idx="13">
                  <c:v>266972573.8545</c:v>
                </c:pt>
                <c:pt idx="14">
                  <c:v>282391252.54009998</c:v>
                </c:pt>
                <c:pt idx="15">
                  <c:v>324953378.28969997</c:v>
                </c:pt>
                <c:pt idx="16">
                  <c:v>288761580.2712</c:v>
                </c:pt>
                <c:pt idx="17">
                  <c:v>320516873.13870001</c:v>
                </c:pt>
                <c:pt idx="18">
                  <c:v>328380548.22210002</c:v>
                </c:pt>
                <c:pt idx="19">
                  <c:v>332346629.56300002</c:v>
                </c:pt>
                <c:pt idx="20">
                  <c:v>321977789.11140001</c:v>
                </c:pt>
                <c:pt idx="21">
                  <c:v>338589797.83819997</c:v>
                </c:pt>
                <c:pt idx="22">
                  <c:v>347593212.86629999</c:v>
                </c:pt>
                <c:pt idx="23">
                  <c:v>346942497.17180002</c:v>
                </c:pt>
                <c:pt idx="24">
                  <c:v>330142512.03219998</c:v>
                </c:pt>
                <c:pt idx="25">
                  <c:v>339014466.5334</c:v>
                </c:pt>
                <c:pt idx="26">
                  <c:v>341288646.47799999</c:v>
                </c:pt>
                <c:pt idx="27">
                  <c:v>339664328.57980001</c:v>
                </c:pt>
                <c:pt idx="28">
                  <c:v>316457438.57489997</c:v>
                </c:pt>
                <c:pt idx="29">
                  <c:v>312020285.67460001</c:v>
                </c:pt>
                <c:pt idx="30">
                  <c:v>309367992.18800002</c:v>
                </c:pt>
                <c:pt idx="31">
                  <c:v>312557514.7446</c:v>
                </c:pt>
                <c:pt idx="32">
                  <c:v>311972119.32090002</c:v>
                </c:pt>
                <c:pt idx="33">
                  <c:v>311628826.89039999</c:v>
                </c:pt>
                <c:pt idx="34">
                  <c:v>303343859.41159999</c:v>
                </c:pt>
                <c:pt idx="35">
                  <c:v>316452586.1286</c:v>
                </c:pt>
                <c:pt idx="36">
                  <c:v>318869992.66299999</c:v>
                </c:pt>
                <c:pt idx="37">
                  <c:v>308285521.44260001</c:v>
                </c:pt>
                <c:pt idx="38">
                  <c:v>302421692.48379999</c:v>
                </c:pt>
                <c:pt idx="39">
                  <c:v>317953596.34969997</c:v>
                </c:pt>
                <c:pt idx="40">
                  <c:v>321743597.13300002</c:v>
                </c:pt>
                <c:pt idx="41">
                  <c:v>313917836.65249997</c:v>
                </c:pt>
                <c:pt idx="42">
                  <c:v>309749449.72689998</c:v>
                </c:pt>
                <c:pt idx="43">
                  <c:v>310574972.51340002</c:v>
                </c:pt>
                <c:pt idx="44">
                  <c:v>327375232.94379997</c:v>
                </c:pt>
                <c:pt idx="45">
                  <c:v>354946863.22329998</c:v>
                </c:pt>
                <c:pt idx="46">
                  <c:v>333224907.79659998</c:v>
                </c:pt>
                <c:pt idx="47">
                  <c:v>354550116.25319999</c:v>
                </c:pt>
                <c:pt idx="48">
                  <c:v>358157499.75599998</c:v>
                </c:pt>
                <c:pt idx="49">
                  <c:v>372966490.83530003</c:v>
                </c:pt>
                <c:pt idx="50">
                  <c:v>368102991.28420001</c:v>
                </c:pt>
                <c:pt idx="51">
                  <c:v>405415834.6724</c:v>
                </c:pt>
                <c:pt idx="52">
                  <c:v>462976070.82609999</c:v>
                </c:pt>
                <c:pt idx="53">
                  <c:v>249384400.79280001</c:v>
                </c:pt>
                <c:pt idx="54">
                  <c:v>310814329.27649999</c:v>
                </c:pt>
                <c:pt idx="55">
                  <c:v>307049674.676</c:v>
                </c:pt>
                <c:pt idx="56">
                  <c:v>312557601.01139998</c:v>
                </c:pt>
                <c:pt idx="57">
                  <c:v>326624654.95289999</c:v>
                </c:pt>
                <c:pt idx="58">
                  <c:v>331958766.63029999</c:v>
                </c:pt>
                <c:pt idx="59">
                  <c:v>332313528.06269997</c:v>
                </c:pt>
                <c:pt idx="60">
                  <c:v>334637835.83560002</c:v>
                </c:pt>
                <c:pt idx="61">
                  <c:v>334401524.87379998</c:v>
                </c:pt>
                <c:pt idx="62">
                  <c:v>352741877.16430002</c:v>
                </c:pt>
                <c:pt idx="63">
                  <c:v>352562654.63749999</c:v>
                </c:pt>
                <c:pt idx="64">
                  <c:v>342898788.65539998</c:v>
                </c:pt>
                <c:pt idx="65">
                  <c:v>343362089.60100001</c:v>
                </c:pt>
                <c:pt idx="66">
                  <c:v>391875571.87660003</c:v>
                </c:pt>
                <c:pt idx="67">
                  <c:v>310398281.06169999</c:v>
                </c:pt>
                <c:pt idx="68">
                  <c:v>318680674.54610002</c:v>
                </c:pt>
                <c:pt idx="69">
                  <c:v>320955278.77069998</c:v>
                </c:pt>
                <c:pt idx="70">
                  <c:v>330497791.95539999</c:v>
                </c:pt>
                <c:pt idx="71">
                  <c:v>317914866.73909998</c:v>
                </c:pt>
                <c:pt idx="72">
                  <c:v>314714946.3301</c:v>
                </c:pt>
                <c:pt idx="73">
                  <c:v>309103957.26859999</c:v>
                </c:pt>
                <c:pt idx="74">
                  <c:v>317298650.80580002</c:v>
                </c:pt>
                <c:pt idx="75">
                  <c:v>325271616.15899998</c:v>
                </c:pt>
                <c:pt idx="76">
                  <c:v>321155384.28140002</c:v>
                </c:pt>
                <c:pt idx="77">
                  <c:v>321923212.33099997</c:v>
                </c:pt>
                <c:pt idx="78">
                  <c:v>310593156.82749999</c:v>
                </c:pt>
                <c:pt idx="79">
                  <c:v>320163223.18720001</c:v>
                </c:pt>
                <c:pt idx="80">
                  <c:v>309910174.73000002</c:v>
                </c:pt>
                <c:pt idx="81">
                  <c:v>299071047.21460003</c:v>
                </c:pt>
                <c:pt idx="82">
                  <c:v>325712825.9443</c:v>
                </c:pt>
                <c:pt idx="83">
                  <c:v>307753151.0851</c:v>
                </c:pt>
                <c:pt idx="84">
                  <c:v>303808991.50480002</c:v>
                </c:pt>
                <c:pt idx="85">
                  <c:v>300917130.1358</c:v>
                </c:pt>
                <c:pt idx="86">
                  <c:v>298808471.84439999</c:v>
                </c:pt>
                <c:pt idx="87">
                  <c:v>311062140.55089998</c:v>
                </c:pt>
                <c:pt idx="88">
                  <c:v>311111735.97820002</c:v>
                </c:pt>
                <c:pt idx="89">
                  <c:v>300922802.12629998</c:v>
                </c:pt>
                <c:pt idx="90">
                  <c:v>300828963.73869997</c:v>
                </c:pt>
                <c:pt idx="91">
                  <c:v>298463738.50690001</c:v>
                </c:pt>
                <c:pt idx="92">
                  <c:v>313186772.12449998</c:v>
                </c:pt>
                <c:pt idx="93">
                  <c:v>310112400.87889999</c:v>
                </c:pt>
                <c:pt idx="94">
                  <c:v>305059249.80320001</c:v>
                </c:pt>
                <c:pt idx="95">
                  <c:v>302080219.58670002</c:v>
                </c:pt>
                <c:pt idx="96">
                  <c:v>320193975.20359999</c:v>
                </c:pt>
                <c:pt idx="97">
                  <c:v>325151377.06919998</c:v>
                </c:pt>
                <c:pt idx="98">
                  <c:v>311165238.81389999</c:v>
                </c:pt>
                <c:pt idx="99">
                  <c:v>325023482.85710001</c:v>
                </c:pt>
                <c:pt idx="100">
                  <c:v>318879493.01429999</c:v>
                </c:pt>
                <c:pt idx="101">
                  <c:v>347261708.73329997</c:v>
                </c:pt>
                <c:pt idx="102">
                  <c:v>347828428.61650002</c:v>
                </c:pt>
                <c:pt idx="103">
                  <c:v>375722411.38080001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2-4A4F-8819-92B34EDC6428}"/>
            </c:ext>
          </c:extLst>
        </c:ser>
        <c:ser>
          <c:idx val="1"/>
          <c:order val="1"/>
          <c:tx>
            <c:strRef>
              <c:f>'(4) Unidentified vs active over'!$M$5</c:f>
              <c:strCache>
                <c:ptCount val="1"/>
                <c:pt idx="0">
                  <c:v>Unidentified customers</c:v>
                </c:pt>
              </c:strCache>
            </c:strRef>
          </c:tx>
          <c:spPr>
            <a:solidFill>
              <a:srgbClr val="3CD6A3"/>
            </a:solidFill>
            <a:ln>
              <a:solidFill>
                <a:srgbClr val="44B5C5"/>
              </a:solidFill>
              <a:prstDash val="solid"/>
            </a:ln>
            <a:effectLst/>
          </c:spPr>
          <c:cat>
            <c:strRef>
              <c:f>'(4) Unidentified vs active over'!$K$6:$K$109</c:f>
              <c:strCache>
                <c:ptCount val="104"/>
                <c:pt idx="0">
                  <c:v>201952</c:v>
                </c:pt>
                <c:pt idx="1">
                  <c:v>202001</c:v>
                </c:pt>
                <c:pt idx="2">
                  <c:v>202002</c:v>
                </c:pt>
                <c:pt idx="3">
                  <c:v>202003</c:v>
                </c:pt>
                <c:pt idx="4">
                  <c:v>202004</c:v>
                </c:pt>
                <c:pt idx="5">
                  <c:v>202005</c:v>
                </c:pt>
                <c:pt idx="6">
                  <c:v>202006</c:v>
                </c:pt>
                <c:pt idx="7">
                  <c:v>202007</c:v>
                </c:pt>
                <c:pt idx="8">
                  <c:v>202008</c:v>
                </c:pt>
                <c:pt idx="9">
                  <c:v>202009</c:v>
                </c:pt>
                <c:pt idx="10">
                  <c:v>202010</c:v>
                </c:pt>
                <c:pt idx="11">
                  <c:v>202011</c:v>
                </c:pt>
                <c:pt idx="12">
                  <c:v>202012</c:v>
                </c:pt>
                <c:pt idx="13">
                  <c:v>202013</c:v>
                </c:pt>
                <c:pt idx="14">
                  <c:v>202014</c:v>
                </c:pt>
                <c:pt idx="15">
                  <c:v>202015</c:v>
                </c:pt>
                <c:pt idx="16">
                  <c:v>202016</c:v>
                </c:pt>
                <c:pt idx="17">
                  <c:v>202017</c:v>
                </c:pt>
                <c:pt idx="18">
                  <c:v>202018</c:v>
                </c:pt>
                <c:pt idx="19">
                  <c:v>202019</c:v>
                </c:pt>
                <c:pt idx="20">
                  <c:v>202020</c:v>
                </c:pt>
                <c:pt idx="21">
                  <c:v>202021</c:v>
                </c:pt>
                <c:pt idx="22">
                  <c:v>202022</c:v>
                </c:pt>
                <c:pt idx="23">
                  <c:v>202023</c:v>
                </c:pt>
                <c:pt idx="24">
                  <c:v>202024</c:v>
                </c:pt>
                <c:pt idx="25">
                  <c:v>202025</c:v>
                </c:pt>
                <c:pt idx="26">
                  <c:v>202026</c:v>
                </c:pt>
                <c:pt idx="27">
                  <c:v>202027</c:v>
                </c:pt>
                <c:pt idx="28">
                  <c:v>202028</c:v>
                </c:pt>
                <c:pt idx="29">
                  <c:v>202029</c:v>
                </c:pt>
                <c:pt idx="30">
                  <c:v>202030</c:v>
                </c:pt>
                <c:pt idx="31">
                  <c:v>202031</c:v>
                </c:pt>
                <c:pt idx="32">
                  <c:v>202032</c:v>
                </c:pt>
                <c:pt idx="33">
                  <c:v>202033</c:v>
                </c:pt>
                <c:pt idx="34">
                  <c:v>202034</c:v>
                </c:pt>
                <c:pt idx="35">
                  <c:v>202035</c:v>
                </c:pt>
                <c:pt idx="36">
                  <c:v>202036</c:v>
                </c:pt>
                <c:pt idx="37">
                  <c:v>202037</c:v>
                </c:pt>
                <c:pt idx="38">
                  <c:v>202038</c:v>
                </c:pt>
                <c:pt idx="39">
                  <c:v>202039</c:v>
                </c:pt>
                <c:pt idx="40">
                  <c:v>202040</c:v>
                </c:pt>
                <c:pt idx="41">
                  <c:v>202041</c:v>
                </c:pt>
                <c:pt idx="42">
                  <c:v>202042</c:v>
                </c:pt>
                <c:pt idx="43">
                  <c:v>202043</c:v>
                </c:pt>
                <c:pt idx="44">
                  <c:v>202044</c:v>
                </c:pt>
                <c:pt idx="45">
                  <c:v>202045</c:v>
                </c:pt>
                <c:pt idx="46">
                  <c:v>202046</c:v>
                </c:pt>
                <c:pt idx="47">
                  <c:v>202047</c:v>
                </c:pt>
                <c:pt idx="48">
                  <c:v>202048</c:v>
                </c:pt>
                <c:pt idx="49">
                  <c:v>202049</c:v>
                </c:pt>
                <c:pt idx="50">
                  <c:v>202050</c:v>
                </c:pt>
                <c:pt idx="51">
                  <c:v>202051</c:v>
                </c:pt>
                <c:pt idx="52">
                  <c:v>202052</c:v>
                </c:pt>
                <c:pt idx="53">
                  <c:v>202101</c:v>
                </c:pt>
                <c:pt idx="54">
                  <c:v>202102</c:v>
                </c:pt>
                <c:pt idx="55">
                  <c:v>202103</c:v>
                </c:pt>
                <c:pt idx="56">
                  <c:v>202104</c:v>
                </c:pt>
                <c:pt idx="57">
                  <c:v>202105</c:v>
                </c:pt>
                <c:pt idx="58">
                  <c:v>202106</c:v>
                </c:pt>
                <c:pt idx="59">
                  <c:v>202107</c:v>
                </c:pt>
                <c:pt idx="60">
                  <c:v>202108</c:v>
                </c:pt>
                <c:pt idx="61">
                  <c:v>202109</c:v>
                </c:pt>
                <c:pt idx="62">
                  <c:v>202110</c:v>
                </c:pt>
                <c:pt idx="63">
                  <c:v>202111</c:v>
                </c:pt>
                <c:pt idx="64">
                  <c:v>202112</c:v>
                </c:pt>
                <c:pt idx="65">
                  <c:v>202113</c:v>
                </c:pt>
                <c:pt idx="66">
                  <c:v>202114</c:v>
                </c:pt>
                <c:pt idx="67">
                  <c:v>202115</c:v>
                </c:pt>
                <c:pt idx="68">
                  <c:v>202116</c:v>
                </c:pt>
                <c:pt idx="69">
                  <c:v>202117</c:v>
                </c:pt>
                <c:pt idx="70">
                  <c:v>202118</c:v>
                </c:pt>
                <c:pt idx="71">
                  <c:v>202119</c:v>
                </c:pt>
                <c:pt idx="72">
                  <c:v>202120</c:v>
                </c:pt>
                <c:pt idx="73">
                  <c:v>202121</c:v>
                </c:pt>
                <c:pt idx="74">
                  <c:v>202122</c:v>
                </c:pt>
                <c:pt idx="75">
                  <c:v>202123</c:v>
                </c:pt>
                <c:pt idx="76">
                  <c:v>202124</c:v>
                </c:pt>
                <c:pt idx="77">
                  <c:v>202125</c:v>
                </c:pt>
                <c:pt idx="78">
                  <c:v>202126</c:v>
                </c:pt>
                <c:pt idx="79">
                  <c:v>202127</c:v>
                </c:pt>
                <c:pt idx="80">
                  <c:v>202128</c:v>
                </c:pt>
                <c:pt idx="81">
                  <c:v>202129</c:v>
                </c:pt>
                <c:pt idx="82">
                  <c:v>202130</c:v>
                </c:pt>
                <c:pt idx="83">
                  <c:v>202131</c:v>
                </c:pt>
                <c:pt idx="84">
                  <c:v>202132</c:v>
                </c:pt>
                <c:pt idx="85">
                  <c:v>202133</c:v>
                </c:pt>
                <c:pt idx="86">
                  <c:v>202134</c:v>
                </c:pt>
                <c:pt idx="87">
                  <c:v>202135</c:v>
                </c:pt>
                <c:pt idx="88">
                  <c:v>202136</c:v>
                </c:pt>
                <c:pt idx="89">
                  <c:v>202137</c:v>
                </c:pt>
                <c:pt idx="90">
                  <c:v>202138</c:v>
                </c:pt>
                <c:pt idx="91">
                  <c:v>202139</c:v>
                </c:pt>
                <c:pt idx="92">
                  <c:v>202140</c:v>
                </c:pt>
                <c:pt idx="93">
                  <c:v>202141</c:v>
                </c:pt>
                <c:pt idx="94">
                  <c:v>202142</c:v>
                </c:pt>
                <c:pt idx="95">
                  <c:v>202143</c:v>
                </c:pt>
                <c:pt idx="96">
                  <c:v>202144</c:v>
                </c:pt>
                <c:pt idx="97">
                  <c:v>202145</c:v>
                </c:pt>
                <c:pt idx="98">
                  <c:v>202146</c:v>
                </c:pt>
                <c:pt idx="99">
                  <c:v>202147</c:v>
                </c:pt>
                <c:pt idx="100">
                  <c:v>202148</c:v>
                </c:pt>
                <c:pt idx="101">
                  <c:v>202149</c:v>
                </c:pt>
                <c:pt idx="102">
                  <c:v>202150</c:v>
                </c:pt>
                <c:pt idx="103">
                  <c:v>202151</c:v>
                </c:pt>
              </c:strCache>
            </c:strRef>
          </c:cat>
          <c:val>
            <c:numRef>
              <c:f>'(4) Unidentified vs active over'!$M$6:$M$109</c:f>
              <c:numCache>
                <c:formatCode>0,,"m"</c:formatCode>
                <c:ptCount val="104"/>
                <c:pt idx="0">
                  <c:v>178825698.57879999</c:v>
                </c:pt>
                <c:pt idx="1">
                  <c:v>123652954.8787</c:v>
                </c:pt>
                <c:pt idx="2">
                  <c:v>113562210.9437</c:v>
                </c:pt>
                <c:pt idx="3">
                  <c:v>111396593.5835</c:v>
                </c:pt>
                <c:pt idx="4">
                  <c:v>112511853.3291</c:v>
                </c:pt>
                <c:pt idx="5">
                  <c:v>113291872.0592</c:v>
                </c:pt>
                <c:pt idx="6">
                  <c:v>115597976.6781</c:v>
                </c:pt>
                <c:pt idx="7">
                  <c:v>118561930.36049999</c:v>
                </c:pt>
                <c:pt idx="8">
                  <c:v>114889098.4795</c:v>
                </c:pt>
                <c:pt idx="9">
                  <c:v>115713732.5531</c:v>
                </c:pt>
                <c:pt idx="10">
                  <c:v>121268208.4587</c:v>
                </c:pt>
                <c:pt idx="11">
                  <c:v>128936858.12469999</c:v>
                </c:pt>
                <c:pt idx="12">
                  <c:v>150405731.28400001</c:v>
                </c:pt>
                <c:pt idx="13">
                  <c:v>93923056.864099994</c:v>
                </c:pt>
                <c:pt idx="14">
                  <c:v>74312862.2711</c:v>
                </c:pt>
                <c:pt idx="15">
                  <c:v>80494191.151899993</c:v>
                </c:pt>
                <c:pt idx="16">
                  <c:v>73653751.205599993</c:v>
                </c:pt>
                <c:pt idx="17">
                  <c:v>81967935.141000003</c:v>
                </c:pt>
                <c:pt idx="18">
                  <c:v>81992714.748199999</c:v>
                </c:pt>
                <c:pt idx="19">
                  <c:v>85047106.266599998</c:v>
                </c:pt>
                <c:pt idx="20">
                  <c:v>85789190.772599995</c:v>
                </c:pt>
                <c:pt idx="21">
                  <c:v>89272331.348399997</c:v>
                </c:pt>
                <c:pt idx="22">
                  <c:v>88272184.220100001</c:v>
                </c:pt>
                <c:pt idx="23">
                  <c:v>93478024.019800007</c:v>
                </c:pt>
                <c:pt idx="24">
                  <c:v>93962539.423500001</c:v>
                </c:pt>
                <c:pt idx="25">
                  <c:v>93185196.577900007</c:v>
                </c:pt>
                <c:pt idx="26">
                  <c:v>95998633.786699995</c:v>
                </c:pt>
                <c:pt idx="27">
                  <c:v>94599835.1567</c:v>
                </c:pt>
                <c:pt idx="28">
                  <c:v>93131876.732899994</c:v>
                </c:pt>
                <c:pt idx="29">
                  <c:v>96227522.046299994</c:v>
                </c:pt>
                <c:pt idx="30">
                  <c:v>97983050.8662</c:v>
                </c:pt>
                <c:pt idx="31">
                  <c:v>95531930.383499995</c:v>
                </c:pt>
                <c:pt idx="32">
                  <c:v>95682224.911899999</c:v>
                </c:pt>
                <c:pt idx="33">
                  <c:v>97238147.903099999</c:v>
                </c:pt>
                <c:pt idx="34">
                  <c:v>96886499.820800006</c:v>
                </c:pt>
                <c:pt idx="35">
                  <c:v>100908594.0984</c:v>
                </c:pt>
                <c:pt idx="36">
                  <c:v>100867500.0423</c:v>
                </c:pt>
                <c:pt idx="37">
                  <c:v>97498628.686800003</c:v>
                </c:pt>
                <c:pt idx="38">
                  <c:v>95856831.245900005</c:v>
                </c:pt>
                <c:pt idx="39">
                  <c:v>99303939.734699994</c:v>
                </c:pt>
                <c:pt idx="40">
                  <c:v>98957955.595400006</c:v>
                </c:pt>
                <c:pt idx="41">
                  <c:v>97790017.344099998</c:v>
                </c:pt>
                <c:pt idx="42">
                  <c:v>97945249.239700004</c:v>
                </c:pt>
                <c:pt idx="43">
                  <c:v>98169498.117500007</c:v>
                </c:pt>
                <c:pt idx="44">
                  <c:v>102154825.04009999</c:v>
                </c:pt>
                <c:pt idx="45">
                  <c:v>107233382.1781</c:v>
                </c:pt>
                <c:pt idx="46">
                  <c:v>103516449.222</c:v>
                </c:pt>
                <c:pt idx="47">
                  <c:v>113793594.60879999</c:v>
                </c:pt>
                <c:pt idx="48">
                  <c:v>116359874.5327</c:v>
                </c:pt>
                <c:pt idx="49">
                  <c:v>117368296.0915</c:v>
                </c:pt>
                <c:pt idx="50">
                  <c:v>120433317.6497</c:v>
                </c:pt>
                <c:pt idx="51">
                  <c:v>136575535.26339999</c:v>
                </c:pt>
                <c:pt idx="52">
                  <c:v>165304617.58199999</c:v>
                </c:pt>
                <c:pt idx="53">
                  <c:v>88004631.5854</c:v>
                </c:pt>
                <c:pt idx="54">
                  <c:v>94633125.947300002</c:v>
                </c:pt>
                <c:pt idx="55">
                  <c:v>90269060.659299999</c:v>
                </c:pt>
                <c:pt idx="56">
                  <c:v>93059966.893399999</c:v>
                </c:pt>
                <c:pt idx="57">
                  <c:v>94102638.003800005</c:v>
                </c:pt>
                <c:pt idx="58">
                  <c:v>95447937.128900006</c:v>
                </c:pt>
                <c:pt idx="59">
                  <c:v>97137931.584700003</c:v>
                </c:pt>
                <c:pt idx="60">
                  <c:v>100271297.2968</c:v>
                </c:pt>
                <c:pt idx="61">
                  <c:v>98027613.211700007</c:v>
                </c:pt>
                <c:pt idx="62">
                  <c:v>101431678.5993</c:v>
                </c:pt>
                <c:pt idx="63">
                  <c:v>104964667.4851</c:v>
                </c:pt>
                <c:pt idx="64">
                  <c:v>104788647.2322</c:v>
                </c:pt>
                <c:pt idx="65">
                  <c:v>110050102.6497</c:v>
                </c:pt>
                <c:pt idx="66">
                  <c:v>116779867.6734</c:v>
                </c:pt>
                <c:pt idx="67">
                  <c:v>96759624.738700002</c:v>
                </c:pt>
                <c:pt idx="68">
                  <c:v>96862884.561100006</c:v>
                </c:pt>
                <c:pt idx="69">
                  <c:v>96241695.037799999</c:v>
                </c:pt>
                <c:pt idx="70">
                  <c:v>97902947.221200004</c:v>
                </c:pt>
                <c:pt idx="71">
                  <c:v>95483225.558200002</c:v>
                </c:pt>
                <c:pt idx="72">
                  <c:v>96018647.430399999</c:v>
                </c:pt>
                <c:pt idx="73">
                  <c:v>95392685.209900007</c:v>
                </c:pt>
                <c:pt idx="74">
                  <c:v>101182395.87720001</c:v>
                </c:pt>
                <c:pt idx="75">
                  <c:v>100650041.05419999</c:v>
                </c:pt>
                <c:pt idx="76">
                  <c:v>99874282.911200002</c:v>
                </c:pt>
                <c:pt idx="77">
                  <c:v>100485918.3862</c:v>
                </c:pt>
                <c:pt idx="78">
                  <c:v>98729709.218700007</c:v>
                </c:pt>
                <c:pt idx="79">
                  <c:v>97922327.8618</c:v>
                </c:pt>
                <c:pt idx="80">
                  <c:v>97366715.389500007</c:v>
                </c:pt>
                <c:pt idx="81">
                  <c:v>96940599.109200001</c:v>
                </c:pt>
                <c:pt idx="82">
                  <c:v>108661191.2289</c:v>
                </c:pt>
                <c:pt idx="83">
                  <c:v>102737939.44400001</c:v>
                </c:pt>
                <c:pt idx="84">
                  <c:v>101232876.0257</c:v>
                </c:pt>
                <c:pt idx="85">
                  <c:v>100829239.49259999</c:v>
                </c:pt>
                <c:pt idx="86">
                  <c:v>101455963.88779999</c:v>
                </c:pt>
                <c:pt idx="87">
                  <c:v>105530510.6926</c:v>
                </c:pt>
                <c:pt idx="88">
                  <c:v>102820471.52159999</c:v>
                </c:pt>
                <c:pt idx="89">
                  <c:v>99181310.660099998</c:v>
                </c:pt>
                <c:pt idx="90">
                  <c:v>99063444.728599995</c:v>
                </c:pt>
                <c:pt idx="91">
                  <c:v>99974472.949200004</c:v>
                </c:pt>
                <c:pt idx="92">
                  <c:v>100054471.5459</c:v>
                </c:pt>
                <c:pt idx="93">
                  <c:v>101965580.1041</c:v>
                </c:pt>
                <c:pt idx="94">
                  <c:v>102756492.4411</c:v>
                </c:pt>
                <c:pt idx="95">
                  <c:v>107665717.7199</c:v>
                </c:pt>
                <c:pt idx="96">
                  <c:v>113393020.9798</c:v>
                </c:pt>
                <c:pt idx="97">
                  <c:v>109425829.84199999</c:v>
                </c:pt>
                <c:pt idx="98">
                  <c:v>106648171.3031</c:v>
                </c:pt>
                <c:pt idx="99">
                  <c:v>113165074.21160001</c:v>
                </c:pt>
                <c:pt idx="100">
                  <c:v>113592779.6019</c:v>
                </c:pt>
                <c:pt idx="101">
                  <c:v>120654579.56829999</c:v>
                </c:pt>
                <c:pt idx="102">
                  <c:v>126384446.3963</c:v>
                </c:pt>
                <c:pt idx="103">
                  <c:v>143981405.2739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2-4A4F-8819-92B34EDC6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813424"/>
        <c:axId val="775517808"/>
      </c:areaChart>
      <c:catAx>
        <c:axId val="4128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5"/>
            </a:solidFill>
            <a:prstDash val="solid"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Roboto"/>
                <a:ea typeface="Roboto"/>
                <a:cs typeface="Roboto"/>
              </a:defRPr>
            </a:pPr>
            <a:endParaRPr lang="en-US"/>
          </a:p>
        </c:txPr>
        <c:crossAx val="775517808"/>
        <c:crosses val="autoZero"/>
        <c:auto val="1"/>
        <c:lblAlgn val="ctr"/>
        <c:lblOffset val="100"/>
        <c:tickLblSkip val="13"/>
        <c:noMultiLvlLbl val="0"/>
      </c:catAx>
      <c:valAx>
        <c:axId val="775517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Roboto"/>
                    <a:ea typeface="Roboto"/>
                    <a:cs typeface="Roboto"/>
                  </a:defRPr>
                </a:pPr>
                <a:r>
                  <a:rPr lang="en-GB"/>
                  <a:t>Spend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Roboto"/>
                  <a:ea typeface="Roboto"/>
                  <a:cs typeface="Roboto"/>
                </a:defRPr>
              </a:pPr>
              <a:endParaRPr lang="en-US"/>
            </a:p>
          </c:txPr>
        </c:title>
        <c:numFmt formatCode="0,,&quot;m&quot;" sourceLinked="1"/>
        <c:majorTickMark val="none"/>
        <c:minorTickMark val="none"/>
        <c:tickLblPos val="nextTo"/>
        <c:spPr>
          <a:noFill/>
          <a:ln>
            <a:solidFill>
              <a:srgbClr val="000005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Roboto"/>
                <a:ea typeface="Roboto"/>
                <a:cs typeface="Roboto"/>
              </a:defRPr>
            </a:pPr>
            <a:endParaRPr lang="en-US"/>
          </a:p>
        </c:txPr>
        <c:crossAx val="412813424"/>
        <c:crosses val="autoZero"/>
        <c:crossBetween val="midCat"/>
        <c:majorUnit val="2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Roboto"/>
              <a:ea typeface="Roboto"/>
              <a:cs typeface="Roboto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'(4) Unidentified vs active over'!$P$5</c:f>
              <c:strCache>
                <c:ptCount val="1"/>
                <c:pt idx="0">
                  <c:v>Proportion Unidentified</c:v>
                </c:pt>
              </c:strCache>
            </c:strRef>
          </c:tx>
          <c:spPr>
            <a:ln w="50800" cap="rnd">
              <a:solidFill>
                <a:srgbClr val="3F68AD"/>
              </a:solidFill>
              <a:prstDash val="solid"/>
              <a:round/>
            </a:ln>
            <a:effectLst>
              <a:outerShdw blurRad="63500" dist="37357" dir="2700000" rotWithShape="0">
                <a:scrgbClr r="0" g="0" b="0">
                  <a:alpha val="0"/>
                </a:scrgbClr>
              </a:outerShdw>
            </a:effectLst>
          </c:spPr>
          <c:marker>
            <c:symbol val="none"/>
          </c:marker>
          <c:cat>
            <c:strRef>
              <c:f>'(4) Unidentified vs active over'!$O$6:$O$109</c:f>
              <c:strCache>
                <c:ptCount val="104"/>
                <c:pt idx="0">
                  <c:v>201952</c:v>
                </c:pt>
                <c:pt idx="1">
                  <c:v>202001</c:v>
                </c:pt>
                <c:pt idx="2">
                  <c:v>202002</c:v>
                </c:pt>
                <c:pt idx="3">
                  <c:v>202003</c:v>
                </c:pt>
                <c:pt idx="4">
                  <c:v>202004</c:v>
                </c:pt>
                <c:pt idx="5">
                  <c:v>202005</c:v>
                </c:pt>
                <c:pt idx="6">
                  <c:v>202006</c:v>
                </c:pt>
                <c:pt idx="7">
                  <c:v>202007</c:v>
                </c:pt>
                <c:pt idx="8">
                  <c:v>202008</c:v>
                </c:pt>
                <c:pt idx="9">
                  <c:v>202009</c:v>
                </c:pt>
                <c:pt idx="10">
                  <c:v>202010</c:v>
                </c:pt>
                <c:pt idx="11">
                  <c:v>202011</c:v>
                </c:pt>
                <c:pt idx="12">
                  <c:v>202012</c:v>
                </c:pt>
                <c:pt idx="13">
                  <c:v>202013</c:v>
                </c:pt>
                <c:pt idx="14">
                  <c:v>202014</c:v>
                </c:pt>
                <c:pt idx="15">
                  <c:v>202015</c:v>
                </c:pt>
                <c:pt idx="16">
                  <c:v>202016</c:v>
                </c:pt>
                <c:pt idx="17">
                  <c:v>202017</c:v>
                </c:pt>
                <c:pt idx="18">
                  <c:v>202018</c:v>
                </c:pt>
                <c:pt idx="19">
                  <c:v>202019</c:v>
                </c:pt>
                <c:pt idx="20">
                  <c:v>202020</c:v>
                </c:pt>
                <c:pt idx="21">
                  <c:v>202021</c:v>
                </c:pt>
                <c:pt idx="22">
                  <c:v>202022</c:v>
                </c:pt>
                <c:pt idx="23">
                  <c:v>202023</c:v>
                </c:pt>
                <c:pt idx="24">
                  <c:v>202024</c:v>
                </c:pt>
                <c:pt idx="25">
                  <c:v>202025</c:v>
                </c:pt>
                <c:pt idx="26">
                  <c:v>202026</c:v>
                </c:pt>
                <c:pt idx="27">
                  <c:v>202027</c:v>
                </c:pt>
                <c:pt idx="28">
                  <c:v>202028</c:v>
                </c:pt>
                <c:pt idx="29">
                  <c:v>202029</c:v>
                </c:pt>
                <c:pt idx="30">
                  <c:v>202030</c:v>
                </c:pt>
                <c:pt idx="31">
                  <c:v>202031</c:v>
                </c:pt>
                <c:pt idx="32">
                  <c:v>202032</c:v>
                </c:pt>
                <c:pt idx="33">
                  <c:v>202033</c:v>
                </c:pt>
                <c:pt idx="34">
                  <c:v>202034</c:v>
                </c:pt>
                <c:pt idx="35">
                  <c:v>202035</c:v>
                </c:pt>
                <c:pt idx="36">
                  <c:v>202036</c:v>
                </c:pt>
                <c:pt idx="37">
                  <c:v>202037</c:v>
                </c:pt>
                <c:pt idx="38">
                  <c:v>202038</c:v>
                </c:pt>
                <c:pt idx="39">
                  <c:v>202039</c:v>
                </c:pt>
                <c:pt idx="40">
                  <c:v>202040</c:v>
                </c:pt>
                <c:pt idx="41">
                  <c:v>202041</c:v>
                </c:pt>
                <c:pt idx="42">
                  <c:v>202042</c:v>
                </c:pt>
                <c:pt idx="43">
                  <c:v>202043</c:v>
                </c:pt>
                <c:pt idx="44">
                  <c:v>202044</c:v>
                </c:pt>
                <c:pt idx="45">
                  <c:v>202045</c:v>
                </c:pt>
                <c:pt idx="46">
                  <c:v>202046</c:v>
                </c:pt>
                <c:pt idx="47">
                  <c:v>202047</c:v>
                </c:pt>
                <c:pt idx="48">
                  <c:v>202048</c:v>
                </c:pt>
                <c:pt idx="49">
                  <c:v>202049</c:v>
                </c:pt>
                <c:pt idx="50">
                  <c:v>202050</c:v>
                </c:pt>
                <c:pt idx="51">
                  <c:v>202051</c:v>
                </c:pt>
                <c:pt idx="52">
                  <c:v>202052</c:v>
                </c:pt>
                <c:pt idx="53">
                  <c:v>202101</c:v>
                </c:pt>
                <c:pt idx="54">
                  <c:v>202102</c:v>
                </c:pt>
                <c:pt idx="55">
                  <c:v>202103</c:v>
                </c:pt>
                <c:pt idx="56">
                  <c:v>202104</c:v>
                </c:pt>
                <c:pt idx="57">
                  <c:v>202105</c:v>
                </c:pt>
                <c:pt idx="58">
                  <c:v>202106</c:v>
                </c:pt>
                <c:pt idx="59">
                  <c:v>202107</c:v>
                </c:pt>
                <c:pt idx="60">
                  <c:v>202108</c:v>
                </c:pt>
                <c:pt idx="61">
                  <c:v>202109</c:v>
                </c:pt>
                <c:pt idx="62">
                  <c:v>202110</c:v>
                </c:pt>
                <c:pt idx="63">
                  <c:v>202111</c:v>
                </c:pt>
                <c:pt idx="64">
                  <c:v>202112</c:v>
                </c:pt>
                <c:pt idx="65">
                  <c:v>202113</c:v>
                </c:pt>
                <c:pt idx="66">
                  <c:v>202114</c:v>
                </c:pt>
                <c:pt idx="67">
                  <c:v>202115</c:v>
                </c:pt>
                <c:pt idx="68">
                  <c:v>202116</c:v>
                </c:pt>
                <c:pt idx="69">
                  <c:v>202117</c:v>
                </c:pt>
                <c:pt idx="70">
                  <c:v>202118</c:v>
                </c:pt>
                <c:pt idx="71">
                  <c:v>202119</c:v>
                </c:pt>
                <c:pt idx="72">
                  <c:v>202120</c:v>
                </c:pt>
                <c:pt idx="73">
                  <c:v>202121</c:v>
                </c:pt>
                <c:pt idx="74">
                  <c:v>202122</c:v>
                </c:pt>
                <c:pt idx="75">
                  <c:v>202123</c:v>
                </c:pt>
                <c:pt idx="76">
                  <c:v>202124</c:v>
                </c:pt>
                <c:pt idx="77">
                  <c:v>202125</c:v>
                </c:pt>
                <c:pt idx="78">
                  <c:v>202126</c:v>
                </c:pt>
                <c:pt idx="79">
                  <c:v>202127</c:v>
                </c:pt>
                <c:pt idx="80">
                  <c:v>202128</c:v>
                </c:pt>
                <c:pt idx="81">
                  <c:v>202129</c:v>
                </c:pt>
                <c:pt idx="82">
                  <c:v>202130</c:v>
                </c:pt>
                <c:pt idx="83">
                  <c:v>202131</c:v>
                </c:pt>
                <c:pt idx="84">
                  <c:v>202132</c:v>
                </c:pt>
                <c:pt idx="85">
                  <c:v>202133</c:v>
                </c:pt>
                <c:pt idx="86">
                  <c:v>202134</c:v>
                </c:pt>
                <c:pt idx="87">
                  <c:v>202135</c:v>
                </c:pt>
                <c:pt idx="88">
                  <c:v>202136</c:v>
                </c:pt>
                <c:pt idx="89">
                  <c:v>202137</c:v>
                </c:pt>
                <c:pt idx="90">
                  <c:v>202138</c:v>
                </c:pt>
                <c:pt idx="91">
                  <c:v>202139</c:v>
                </c:pt>
                <c:pt idx="92">
                  <c:v>202140</c:v>
                </c:pt>
                <c:pt idx="93">
                  <c:v>202141</c:v>
                </c:pt>
                <c:pt idx="94">
                  <c:v>202142</c:v>
                </c:pt>
                <c:pt idx="95">
                  <c:v>202143</c:v>
                </c:pt>
                <c:pt idx="96">
                  <c:v>202144</c:v>
                </c:pt>
                <c:pt idx="97">
                  <c:v>202145</c:v>
                </c:pt>
                <c:pt idx="98">
                  <c:v>202146</c:v>
                </c:pt>
                <c:pt idx="99">
                  <c:v>202147</c:v>
                </c:pt>
                <c:pt idx="100">
                  <c:v>202148</c:v>
                </c:pt>
                <c:pt idx="101">
                  <c:v>202149</c:v>
                </c:pt>
                <c:pt idx="102">
                  <c:v>202150</c:v>
                </c:pt>
                <c:pt idx="103">
                  <c:v>202151</c:v>
                </c:pt>
              </c:strCache>
            </c:strRef>
          </c:cat>
          <c:val>
            <c:numRef>
              <c:f>'(4) Unidentified vs active over'!$P$6:$P$109</c:f>
              <c:numCache>
                <c:formatCode>0%</c:formatCode>
                <c:ptCount val="104"/>
                <c:pt idx="0">
                  <c:v>0.33318293710546992</c:v>
                </c:pt>
                <c:pt idx="1">
                  <c:v>0.32494395291007677</c:v>
                </c:pt>
                <c:pt idx="2">
                  <c:v>0.304411562510498</c:v>
                </c:pt>
                <c:pt idx="3">
                  <c:v>0.30136395628710771</c:v>
                </c:pt>
                <c:pt idx="4">
                  <c:v>0.30180392008880341</c:v>
                </c:pt>
                <c:pt idx="5">
                  <c:v>0.29344081912853082</c:v>
                </c:pt>
                <c:pt idx="6">
                  <c:v>0.29325779841537741</c:v>
                </c:pt>
                <c:pt idx="7">
                  <c:v>0.29488751887978892</c:v>
                </c:pt>
                <c:pt idx="8">
                  <c:v>0.3007192898310676</c:v>
                </c:pt>
                <c:pt idx="9">
                  <c:v>0.29164817959486972</c:v>
                </c:pt>
                <c:pt idx="10">
                  <c:v>0.28183392033779187</c:v>
                </c:pt>
                <c:pt idx="11">
                  <c:v>0.28270300008562449</c:v>
                </c:pt>
                <c:pt idx="12">
                  <c:v>0.28142777901269489</c:v>
                </c:pt>
                <c:pt idx="13">
                  <c:v>0.26024991401831166</c:v>
                </c:pt>
                <c:pt idx="14">
                  <c:v>0.20833194568117913</c:v>
                </c:pt>
                <c:pt idx="15">
                  <c:v>0.19853168996119547</c:v>
                </c:pt>
                <c:pt idx="16">
                  <c:v>0.20323023009393559</c:v>
                </c:pt>
                <c:pt idx="17">
                  <c:v>0.20365473045143548</c:v>
                </c:pt>
                <c:pt idx="18">
                  <c:v>0.19980033337146058</c:v>
                </c:pt>
                <c:pt idx="19">
                  <c:v>0.20375750512298121</c:v>
                </c:pt>
                <c:pt idx="20">
                  <c:v>0.21038778274053721</c:v>
                </c:pt>
                <c:pt idx="21">
                  <c:v>0.20864742462277233</c:v>
                </c:pt>
                <c:pt idx="22">
                  <c:v>0.20252166106822683</c:v>
                </c:pt>
                <c:pt idx="23">
                  <c:v>0.21224720357463417</c:v>
                </c:pt>
                <c:pt idx="24">
                  <c:v>0.22155486972150551</c:v>
                </c:pt>
                <c:pt idx="25">
                  <c:v>0.21560682372374496</c:v>
                </c:pt>
                <c:pt idx="26">
                  <c:v>0.21953218883611211</c:v>
                </c:pt>
                <c:pt idx="27">
                  <c:v>0.21783937763305902</c:v>
                </c:pt>
                <c:pt idx="28">
                  <c:v>0.22737867725605307</c:v>
                </c:pt>
                <c:pt idx="29">
                  <c:v>0.23570860694513826</c:v>
                </c:pt>
                <c:pt idx="30">
                  <c:v>0.24053713016554834</c:v>
                </c:pt>
                <c:pt idx="31">
                  <c:v>0.23409556783197949</c:v>
                </c:pt>
                <c:pt idx="32">
                  <c:v>0.23471410587313293</c:v>
                </c:pt>
                <c:pt idx="33">
                  <c:v>0.23782343377625581</c:v>
                </c:pt>
                <c:pt idx="34">
                  <c:v>0.24207683796556109</c:v>
                </c:pt>
                <c:pt idx="35">
                  <c:v>0.24177762302549671</c:v>
                </c:pt>
                <c:pt idx="36">
                  <c:v>0.2403109128807791</c:v>
                </c:pt>
                <c:pt idx="37">
                  <c:v>0.24027214630169461</c:v>
                </c:pt>
                <c:pt idx="38">
                  <c:v>0.24067788126822334</c:v>
                </c:pt>
                <c:pt idx="39">
                  <c:v>0.2379919621502378</c:v>
                </c:pt>
                <c:pt idx="40">
                  <c:v>0.23522127492428369</c:v>
                </c:pt>
                <c:pt idx="41">
                  <c:v>0.2375228366299458</c:v>
                </c:pt>
                <c:pt idx="42">
                  <c:v>0.24024165506190229</c:v>
                </c:pt>
                <c:pt idx="43">
                  <c:v>0.24017327492155352</c:v>
                </c:pt>
                <c:pt idx="44">
                  <c:v>0.23782928142348783</c:v>
                </c:pt>
                <c:pt idx="45">
                  <c:v>0.23201636860305147</c:v>
                </c:pt>
                <c:pt idx="46">
                  <c:v>0.2370200292654937</c:v>
                </c:pt>
                <c:pt idx="47">
                  <c:v>0.24297026301337457</c:v>
                </c:pt>
                <c:pt idx="48">
                  <c:v>0.24521731097227595</c:v>
                </c:pt>
                <c:pt idx="49">
                  <c:v>0.2393635924285776</c:v>
                </c:pt>
                <c:pt idx="50">
                  <c:v>0.2465186628861088</c:v>
                </c:pt>
                <c:pt idx="51">
                  <c:v>0.25198839472218471</c:v>
                </c:pt>
                <c:pt idx="52">
                  <c:v>0.26310631638358795</c:v>
                </c:pt>
                <c:pt idx="53">
                  <c:v>0.26084022638516069</c:v>
                </c:pt>
                <c:pt idx="54">
                  <c:v>0.233404167982912</c:v>
                </c:pt>
                <c:pt idx="55">
                  <c:v>0.22719558035218582</c:v>
                </c:pt>
                <c:pt idx="56">
                  <c:v>0.22942785090423284</c:v>
                </c:pt>
                <c:pt idx="57">
                  <c:v>0.22366658778536808</c:v>
                </c:pt>
                <c:pt idx="58">
                  <c:v>0.22331876474889165</c:v>
                </c:pt>
                <c:pt idx="59">
                  <c:v>0.22619071236701549</c:v>
                </c:pt>
                <c:pt idx="60">
                  <c:v>0.23055689029706869</c:v>
                </c:pt>
                <c:pt idx="61">
                  <c:v>0.22669058252110191</c:v>
                </c:pt>
                <c:pt idx="62">
                  <c:v>0.22333241843806464</c:v>
                </c:pt>
                <c:pt idx="63">
                  <c:v>0.22941726626978018</c:v>
                </c:pt>
                <c:pt idx="64">
                  <c:v>0.23406653578392825</c:v>
                </c:pt>
                <c:pt idx="65">
                  <c:v>0.24271535818968729</c:v>
                </c:pt>
                <c:pt idx="66">
                  <c:v>0.22958541006995509</c:v>
                </c:pt>
                <c:pt idx="67">
                  <c:v>0.23764643486042053</c:v>
                </c:pt>
                <c:pt idx="68">
                  <c:v>0.23309923217005454</c:v>
                </c:pt>
                <c:pt idx="69">
                  <c:v>0.23068646485910624</c:v>
                </c:pt>
                <c:pt idx="70">
                  <c:v>0.22853122851602128</c:v>
                </c:pt>
                <c:pt idx="71">
                  <c:v>0.23097161631198856</c:v>
                </c:pt>
                <c:pt idx="72">
                  <c:v>0.23377354297050451</c:v>
                </c:pt>
                <c:pt idx="73">
                  <c:v>0.23583059830952827</c:v>
                </c:pt>
                <c:pt idx="74">
                  <c:v>0.24178489486967331</c:v>
                </c:pt>
                <c:pt idx="75">
                  <c:v>0.23631116039684844</c:v>
                </c:pt>
                <c:pt idx="76">
                  <c:v>0.23721435968433197</c:v>
                </c:pt>
                <c:pt idx="77">
                  <c:v>0.23788765696325498</c:v>
                </c:pt>
                <c:pt idx="78">
                  <c:v>0.24120252594819966</c:v>
                </c:pt>
                <c:pt idx="79">
                  <c:v>0.23421600582968582</c:v>
                </c:pt>
                <c:pt idx="80">
                  <c:v>0.23906761653216174</c:v>
                </c:pt>
                <c:pt idx="81">
                  <c:v>0.24479229338102912</c:v>
                </c:pt>
                <c:pt idx="82">
                  <c:v>0.25015582639136774</c:v>
                </c:pt>
                <c:pt idx="83">
                  <c:v>0.25028055861474741</c:v>
                </c:pt>
                <c:pt idx="84">
                  <c:v>0.24993188146920903</c:v>
                </c:pt>
                <c:pt idx="85">
                  <c:v>0.25097735067491261</c:v>
                </c:pt>
                <c:pt idx="86">
                  <c:v>0.25347234185872036</c:v>
                </c:pt>
                <c:pt idx="87">
                  <c:v>0.25331822435561163</c:v>
                </c:pt>
                <c:pt idx="88">
                  <c:v>0.24839930224963147</c:v>
                </c:pt>
                <c:pt idx="89">
                  <c:v>0.24788875567757296</c:v>
                </c:pt>
                <c:pt idx="90">
                  <c:v>0.24772524466840593</c:v>
                </c:pt>
                <c:pt idx="91">
                  <c:v>0.25091587622542877</c:v>
                </c:pt>
                <c:pt idx="92">
                  <c:v>0.24212121388760305</c:v>
                </c:pt>
                <c:pt idx="93">
                  <c:v>0.24744243762033608</c:v>
                </c:pt>
                <c:pt idx="94">
                  <c:v>0.25196793992210392</c:v>
                </c:pt>
                <c:pt idx="95">
                  <c:v>0.262762136038794</c:v>
                </c:pt>
                <c:pt idx="96">
                  <c:v>0.26152311295755898</c:v>
                </c:pt>
                <c:pt idx="97">
                  <c:v>0.25179836425328145</c:v>
                </c:pt>
                <c:pt idx="98">
                  <c:v>0.25525310753725067</c:v>
                </c:pt>
                <c:pt idx="99">
                  <c:v>0.25825657102647198</c:v>
                </c:pt>
                <c:pt idx="100">
                  <c:v>0.26265910393452802</c:v>
                </c:pt>
                <c:pt idx="101">
                  <c:v>0.2578550535315644</c:v>
                </c:pt>
                <c:pt idx="102">
                  <c:v>0.26651416074033968</c:v>
                </c:pt>
                <c:pt idx="103">
                  <c:v>0.27704511812266269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9-AA47-B368-F2477A9F5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697616"/>
        <c:axId val="436584912"/>
      </c:lineChart>
      <c:catAx>
        <c:axId val="43669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5"/>
            </a:solidFill>
            <a:prstDash val="solid"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Roboto"/>
                <a:ea typeface="Roboto"/>
                <a:cs typeface="Roboto"/>
              </a:defRPr>
            </a:pPr>
            <a:endParaRPr lang="en-US"/>
          </a:p>
        </c:txPr>
        <c:crossAx val="436584912"/>
        <c:crosses val="autoZero"/>
        <c:auto val="1"/>
        <c:lblAlgn val="ctr"/>
        <c:lblOffset val="100"/>
        <c:tickLblSkip val="13"/>
        <c:noMultiLvlLbl val="0"/>
      </c:catAx>
      <c:valAx>
        <c:axId val="436584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Roboto"/>
                    <a:ea typeface="Roboto"/>
                    <a:cs typeface="Roboto"/>
                  </a:defRPr>
                </a:pPr>
                <a:r>
                  <a:rPr lang="en-GB"/>
                  <a:t>Proportion unidentified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Roboto"/>
                  <a:ea typeface="Roboto"/>
                  <a:cs typeface="Roboto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rgbClr val="000005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Roboto"/>
                <a:ea typeface="Roboto"/>
                <a:cs typeface="Roboto"/>
              </a:defRPr>
            </a:pPr>
            <a:endParaRPr lang="en-US"/>
          </a:p>
        </c:txPr>
        <c:crossAx val="43669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'(6) Rolling transitions'!$U$30</c:f>
              <c:strCache>
                <c:ptCount val="1"/>
                <c:pt idx="0">
                  <c:v>52-week</c:v>
                </c:pt>
              </c:strCache>
            </c:strRef>
          </c:tx>
          <c:spPr>
            <a:solidFill>
              <a:srgbClr val="3F68AD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/>
                    <a:ea typeface="Roboto"/>
                    <a:cs typeface="Roboto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'(6) Rolling transitions'!$P$31:$P$35</c:f>
              <c:strCache>
                <c:ptCount val="5"/>
                <c:pt idx="0">
                  <c:v>High Value</c:v>
                </c:pt>
                <c:pt idx="1">
                  <c:v>Occasional High Spend</c:v>
                </c:pt>
                <c:pt idx="2">
                  <c:v>Frequent Low Spend</c:v>
                </c:pt>
                <c:pt idx="3">
                  <c:v>Lower Value</c:v>
                </c:pt>
                <c:pt idx="4">
                  <c:v>Lapsing</c:v>
                </c:pt>
              </c:strCache>
            </c:strRef>
          </c:cat>
          <c:val>
            <c:numRef>
              <c:f>'(6) Rolling transitions'!$U$31:$U$35</c:f>
              <c:numCache>
                <c:formatCode>0,"k"</c:formatCode>
                <c:ptCount val="5"/>
                <c:pt idx="0">
                  <c:v>-2269.7884615384683</c:v>
                </c:pt>
                <c:pt idx="1">
                  <c:v>-1993.7115384615026</c:v>
                </c:pt>
                <c:pt idx="2">
                  <c:v>7074.6346153845952</c:v>
                </c:pt>
                <c:pt idx="3">
                  <c:v>1031.8269230769947</c:v>
                </c:pt>
                <c:pt idx="4">
                  <c:v>118.69230769225396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48-E84E-94C8-2B1317D2698E}"/>
            </c:ext>
          </c:extLst>
        </c:ser>
        <c:ser>
          <c:idx val="3"/>
          <c:order val="1"/>
          <c:tx>
            <c:strRef>
              <c:f>'(6) Rolling transitions'!$T$30</c:f>
              <c:strCache>
                <c:ptCount val="1"/>
                <c:pt idx="0">
                  <c:v>26-week</c:v>
                </c:pt>
              </c:strCache>
            </c:strRef>
          </c:tx>
          <c:spPr>
            <a:solidFill>
              <a:srgbClr val="44B5C5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/>
                    <a:ea typeface="Roboto"/>
                    <a:cs typeface="Roboto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'(6) Rolling transitions'!$P$31:$P$35</c:f>
              <c:strCache>
                <c:ptCount val="5"/>
                <c:pt idx="0">
                  <c:v>High Value</c:v>
                </c:pt>
                <c:pt idx="1">
                  <c:v>Occasional High Spend</c:v>
                </c:pt>
                <c:pt idx="2">
                  <c:v>Frequent Low Spend</c:v>
                </c:pt>
                <c:pt idx="3">
                  <c:v>Lower Value</c:v>
                </c:pt>
                <c:pt idx="4">
                  <c:v>Lapsing</c:v>
                </c:pt>
              </c:strCache>
            </c:strRef>
          </c:cat>
          <c:val>
            <c:numRef>
              <c:f>'(6) Rolling transitions'!$T$31:$T$35</c:f>
              <c:numCache>
                <c:formatCode>0,"k"</c:formatCode>
                <c:ptCount val="5"/>
                <c:pt idx="0">
                  <c:v>-581.57692307690741</c:v>
                </c:pt>
                <c:pt idx="1">
                  <c:v>4384.4230769230635</c:v>
                </c:pt>
                <c:pt idx="2">
                  <c:v>5971.3461538461852</c:v>
                </c:pt>
                <c:pt idx="3">
                  <c:v>5489.1923076924868</c:v>
                </c:pt>
                <c:pt idx="4">
                  <c:v>-6672.9230769231217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48-E84E-94C8-2B1317D2698E}"/>
            </c:ext>
          </c:extLst>
        </c:ser>
        <c:ser>
          <c:idx val="2"/>
          <c:order val="2"/>
          <c:tx>
            <c:strRef>
              <c:f>'(6) Rolling transitions'!$S$30</c:f>
              <c:strCache>
                <c:ptCount val="1"/>
                <c:pt idx="0">
                  <c:v>13-week</c:v>
                </c:pt>
              </c:strCache>
            </c:strRef>
          </c:tx>
          <c:spPr>
            <a:solidFill>
              <a:srgbClr val="3CD6A3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/>
                    <a:ea typeface="Roboto"/>
                    <a:cs typeface="Roboto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'(6) Rolling transitions'!$P$31:$P$35</c:f>
              <c:strCache>
                <c:ptCount val="5"/>
                <c:pt idx="0">
                  <c:v>High Value</c:v>
                </c:pt>
                <c:pt idx="1">
                  <c:v>Occasional High Spend</c:v>
                </c:pt>
                <c:pt idx="2">
                  <c:v>Frequent Low Spend</c:v>
                </c:pt>
                <c:pt idx="3">
                  <c:v>Lower Value</c:v>
                </c:pt>
                <c:pt idx="4">
                  <c:v>Lapsing</c:v>
                </c:pt>
              </c:strCache>
            </c:strRef>
          </c:cat>
          <c:val>
            <c:numRef>
              <c:f>'(6) Rolling transitions'!$S$31:$S$35</c:f>
              <c:numCache>
                <c:formatCode>0,"k"</c:formatCode>
                <c:ptCount val="5"/>
                <c:pt idx="0">
                  <c:v>11634.153846153844</c:v>
                </c:pt>
                <c:pt idx="1">
                  <c:v>10101</c:v>
                </c:pt>
                <c:pt idx="2">
                  <c:v>7971.3076923076878</c:v>
                </c:pt>
                <c:pt idx="3">
                  <c:v>-7504</c:v>
                </c:pt>
                <c:pt idx="4">
                  <c:v>-13652.076923076878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48-E84E-94C8-2B1317D2698E}"/>
            </c:ext>
          </c:extLst>
        </c:ser>
        <c:ser>
          <c:idx val="1"/>
          <c:order val="3"/>
          <c:tx>
            <c:strRef>
              <c:f>'(6) Rolling transitions'!$R$30</c:f>
              <c:strCache>
                <c:ptCount val="1"/>
                <c:pt idx="0">
                  <c:v>4-week</c:v>
                </c:pt>
              </c:strCache>
            </c:strRef>
          </c:tx>
          <c:spPr>
            <a:solidFill>
              <a:srgbClr val="80DE7D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/>
                    <a:ea typeface="Roboto"/>
                    <a:cs typeface="Roboto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'(6) Rolling transitions'!$P$31:$P$35</c:f>
              <c:strCache>
                <c:ptCount val="5"/>
                <c:pt idx="0">
                  <c:v>High Value</c:v>
                </c:pt>
                <c:pt idx="1">
                  <c:v>Occasional High Spend</c:v>
                </c:pt>
                <c:pt idx="2">
                  <c:v>Frequent Low Spend</c:v>
                </c:pt>
                <c:pt idx="3">
                  <c:v>Lower Value</c:v>
                </c:pt>
                <c:pt idx="4">
                  <c:v>Lapsing</c:v>
                </c:pt>
              </c:strCache>
            </c:strRef>
          </c:cat>
          <c:val>
            <c:numRef>
              <c:f>'(6) Rolling transitions'!$R$31:$R$35</c:f>
              <c:numCache>
                <c:formatCode>0,"k"</c:formatCode>
                <c:ptCount val="5"/>
                <c:pt idx="0">
                  <c:v>33085</c:v>
                </c:pt>
                <c:pt idx="1">
                  <c:v>22951.25</c:v>
                </c:pt>
                <c:pt idx="2">
                  <c:v>-2377</c:v>
                </c:pt>
                <c:pt idx="3">
                  <c:v>10515.25</c:v>
                </c:pt>
                <c:pt idx="4">
                  <c:v>-47491.25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48-E84E-94C8-2B1317D2698E}"/>
            </c:ext>
          </c:extLst>
        </c:ser>
        <c:ser>
          <c:idx val="0"/>
          <c:order val="4"/>
          <c:tx>
            <c:strRef>
              <c:f>'(6) Rolling transitions'!$Q$30</c:f>
              <c:strCache>
                <c:ptCount val="1"/>
                <c:pt idx="0">
                  <c:v>1-week</c:v>
                </c:pt>
              </c:strCache>
            </c:strRef>
          </c:tx>
          <c:spPr>
            <a:solidFill>
              <a:srgbClr val="EACC7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/>
                    <a:ea typeface="Roboto"/>
                    <a:cs typeface="Roboto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'(6) Rolling transitions'!$P$31:$P$35</c:f>
              <c:strCache>
                <c:ptCount val="5"/>
                <c:pt idx="0">
                  <c:v>High Value</c:v>
                </c:pt>
                <c:pt idx="1">
                  <c:v>Occasional High Spend</c:v>
                </c:pt>
                <c:pt idx="2">
                  <c:v>Frequent Low Spend</c:v>
                </c:pt>
                <c:pt idx="3">
                  <c:v>Lower Value</c:v>
                </c:pt>
                <c:pt idx="4">
                  <c:v>Lapsing</c:v>
                </c:pt>
              </c:strCache>
            </c:strRef>
          </c:cat>
          <c:val>
            <c:numRef>
              <c:f>'(6) Rolling transitions'!$Q$31:$Q$35</c:f>
              <c:numCache>
                <c:formatCode>0,"k"</c:formatCode>
                <c:ptCount val="5"/>
                <c:pt idx="0">
                  <c:v>54747</c:v>
                </c:pt>
                <c:pt idx="1">
                  <c:v>47431</c:v>
                </c:pt>
                <c:pt idx="2">
                  <c:v>-15194</c:v>
                </c:pt>
                <c:pt idx="3">
                  <c:v>27410</c:v>
                </c:pt>
                <c:pt idx="4">
                  <c:v>-47495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8-E84E-94C8-2B1317D269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64696848"/>
        <c:axId val="594978112"/>
      </c:barChart>
      <c:catAx>
        <c:axId val="26469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Roboto"/>
                    <a:ea typeface="Roboto"/>
                    <a:cs typeface="Roboto"/>
                  </a:defRPr>
                </a:pPr>
                <a:r>
                  <a:rPr lang="en-GB"/>
                  <a:t>Value segment</a:t>
                </a:r>
              </a:p>
            </c:rich>
          </c:tx>
          <c:layout>
            <c:manualLayout>
              <c:xMode val="edge"/>
              <c:yMode val="edge"/>
              <c:x val="0.424411070234049"/>
              <c:y val="0.854366132472912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Roboto"/>
                  <a:ea typeface="Roboto"/>
                  <a:cs typeface="Roboto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000005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Roboto"/>
                <a:ea typeface="Roboto"/>
                <a:cs typeface="Roboto"/>
              </a:defRPr>
            </a:pPr>
            <a:endParaRPr lang="en-US"/>
          </a:p>
        </c:txPr>
        <c:crossAx val="594978112"/>
        <c:crosses val="autoZero"/>
        <c:auto val="1"/>
        <c:lblAlgn val="ctr"/>
        <c:lblOffset val="100"/>
        <c:noMultiLvlLbl val="0"/>
      </c:catAx>
      <c:valAx>
        <c:axId val="594978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Roboto"/>
                    <a:ea typeface="Roboto"/>
                    <a:cs typeface="Roboto"/>
                  </a:defRPr>
                </a:pPr>
                <a:r>
                  <a:rPr lang="en-GB"/>
                  <a:t>Average weekly segment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Roboto"/>
                  <a:ea typeface="Roboto"/>
                  <a:cs typeface="Roboto"/>
                </a:defRPr>
              </a:pPr>
              <a:endParaRPr lang="en-US"/>
            </a:p>
          </c:txPr>
        </c:title>
        <c:numFmt formatCode="0,&quot;k&quot;" sourceLinked="0"/>
        <c:majorTickMark val="none"/>
        <c:minorTickMark val="none"/>
        <c:tickLblPos val="nextTo"/>
        <c:spPr>
          <a:noFill/>
          <a:ln>
            <a:solidFill>
              <a:srgbClr val="000005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Roboto"/>
                <a:ea typeface="Roboto"/>
                <a:cs typeface="Roboto"/>
              </a:defRPr>
            </a:pPr>
            <a:endParaRPr lang="en-US"/>
          </a:p>
        </c:txPr>
        <c:crossAx val="26469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Roboto"/>
              <a:ea typeface="Roboto"/>
              <a:cs typeface="Roboto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4551728" y="233083"/>
    <xdr:ext cx="1904664" cy="428270"/>
    <xdr:pic>
      <xdr:nvPicPr>
        <xdr:cNvPr id="2" name="Picture 1">
          <a:extLst>
            <a:ext uri="{FF2B5EF4-FFF2-40B4-BE49-F238E27FC236}">
              <a16:creationId xmlns:a16="http://schemas.microsoft.com/office/drawing/2014/main" id="{C1947997-CEF3-3746-A3AD-730953499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51728" y="233083"/>
          <a:ext cx="1904664" cy="42827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673100</xdr:colOff>
      <xdr:row>22</xdr:row>
      <xdr:rowOff>50800</xdr:rowOff>
    </xdr:from>
    <xdr:to>
      <xdr:col>39</xdr:col>
      <xdr:colOff>0</xdr:colOff>
      <xdr:row>46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799AD7E-D3E6-754A-962C-F28D6D9EBE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618194</xdr:colOff>
      <xdr:row>31</xdr:row>
      <xdr:rowOff>76841</xdr:rowOff>
    </xdr:from>
    <xdr:to>
      <xdr:col>39</xdr:col>
      <xdr:colOff>0</xdr:colOff>
      <xdr:row>44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B5E662-D5D2-6F46-B5F1-D125CA795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596900</xdr:colOff>
      <xdr:row>4</xdr:row>
      <xdr:rowOff>190500</xdr:rowOff>
    </xdr:from>
    <xdr:to>
      <xdr:col>33</xdr:col>
      <xdr:colOff>165100</xdr:colOff>
      <xdr:row>29</xdr:row>
      <xdr:rowOff>84836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A909FA-272B-4847-8646-26C38D6E9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596900</xdr:colOff>
      <xdr:row>13</xdr:row>
      <xdr:rowOff>0</xdr:rowOff>
    </xdr:from>
    <xdr:to>
      <xdr:col>33</xdr:col>
      <xdr:colOff>165100</xdr:colOff>
      <xdr:row>27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8DF18E-01AE-4E4A-99FD-77E0236C8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228600</xdr:colOff>
      <xdr:row>7</xdr:row>
      <xdr:rowOff>12700</xdr:rowOff>
    </xdr:from>
    <xdr:to>
      <xdr:col>48</xdr:col>
      <xdr:colOff>254000</xdr:colOff>
      <xdr:row>28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02999-10A1-EA41-A328-7A102D174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622301</xdr:colOff>
      <xdr:row>0</xdr:row>
      <xdr:rowOff>143098</xdr:rowOff>
    </xdr:from>
    <xdr:to>
      <xdr:col>23</xdr:col>
      <xdr:colOff>661831</xdr:colOff>
      <xdr:row>17</xdr:row>
      <xdr:rowOff>98379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458619-A7F5-8740-AEDE-8261924C6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52769</xdr:colOff>
      <xdr:row>21</xdr:row>
      <xdr:rowOff>14489</xdr:rowOff>
    </xdr:from>
    <xdr:to>
      <xdr:col>24</xdr:col>
      <xdr:colOff>90203</xdr:colOff>
      <xdr:row>37</xdr:row>
      <xdr:rowOff>197942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48CEAA-3B15-A94D-9B63-024AA23FD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1494638</xdr:colOff>
      <xdr:row>38</xdr:row>
      <xdr:rowOff>82608</xdr:rowOff>
    </xdr:from>
    <xdr:to>
      <xdr:col>22</xdr:col>
      <xdr:colOff>364338</xdr:colOff>
      <xdr:row>58</xdr:row>
      <xdr:rowOff>133408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0A70DF-3136-D14A-A415-BD29E44EC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852848</xdr:colOff>
      <xdr:row>2</xdr:row>
      <xdr:rowOff>111241</xdr:rowOff>
    </xdr:from>
    <xdr:to>
      <xdr:col>10</xdr:col>
      <xdr:colOff>927008</xdr:colOff>
      <xdr:row>5</xdr:row>
      <xdr:rowOff>324452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C36A1C5-8CF7-2B48-9C95-91BFB5C4A2DE}"/>
            </a:ext>
          </a:extLst>
        </xdr:cNvPr>
        <xdr:cNvSpPr/>
      </xdr:nvSpPr>
      <xdr:spPr>
        <a:xfrm>
          <a:off x="14062702" y="519124"/>
          <a:ext cx="2336058" cy="936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Transitions tables</a:t>
          </a:r>
          <a:r>
            <a:rPr lang="en-GB" sz="1100" baseline="0"/>
            <a:t> are far right.</a:t>
          </a:r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quantium.sharepoint.com/quantium.com.au.local/quantiumgroup/Company%20Reference/Brand%20&amp;%20Design/Templates%20-%20Excel/Quantium_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Software/VBA%20Add-in/MB%20Add-in%20-%20Dev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Version 1"/>
      <sheetName val="Quantium Disclaimer"/>
      <sheetName val="NewSheet"/>
      <sheetName val="Quantium"/>
      <sheetName val="Catchment Definition 3395"/>
      <sheetName val="Catchment Definition 3284"/>
      <sheetName val="SheetName"/>
      <sheetName val="Cover_page"/>
      <sheetName val="Version_1"/>
      <sheetName val="Quantium_Disclaimer"/>
      <sheetName val="Catchment_Definition_3395"/>
      <sheetName val="Catchment_Definition_3284"/>
    </sheetNames>
    <sheetDataSet>
      <sheetData sheetId="0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ntium"/>
      <sheetName val="BrandCheckerTemplate"/>
      <sheetName val="BrandCheckerTemplateV2"/>
      <sheetName val="StoredProcedureTemplate"/>
      <sheetName val="StandardTemplate"/>
      <sheetName val="ComplianceSheet"/>
      <sheetName val="Cover"/>
      <sheetName val="Inputs"/>
      <sheetName val="BrandTable"/>
      <sheetName val="BrandSnapshot"/>
      <sheetName val="AboutMBTemplate"/>
      <sheetName val="MB Add-in - Dev"/>
      <sheetName val="Line Chart"/>
      <sheetName val="Bar Chart"/>
      <sheetName val="BrandCheckerTemplateV3"/>
      <sheetName val="MB_Add-in_-_Dev"/>
      <sheetName val="Line_Chart"/>
      <sheetName val="Bar_Chart"/>
      <sheetName val="Sheet1"/>
    </sheetNames>
    <sheetDataSet>
      <sheetData sheetId="0"/>
      <sheetData sheetId="1">
        <row r="20">
          <cell r="B20">
            <v>0</v>
          </cell>
        </row>
      </sheetData>
      <sheetData sheetId="2"/>
      <sheetData sheetId="3"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</sheetData>
      <sheetData sheetId="4"/>
      <sheetData sheetId="5"/>
      <sheetData sheetId="6"/>
      <sheetData sheetId="7"/>
      <sheetData sheetId="8">
        <row r="20">
          <cell r="B20">
            <v>0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51.706931828703" createdVersion="7" refreshedVersion="7" minRefreshableVersion="3" recordCount="6" xr:uid="{6B0294F4-658C-C040-9DCF-BA9EA82A08FC}">
  <cacheSource type="worksheet">
    <worksheetSource name="card_cash_summary"/>
  </cacheSource>
  <cacheFields count="6">
    <cacheField name="SPEND" numFmtId="0">
      <sharedItems containsSemiMixedTypes="0" containsString="0" containsNumber="1" minValue="3848725176.2388" maxValue="5858281323.7580004"/>
    </cacheField>
    <cacheField name="BASKETS" numFmtId="0">
      <sharedItems containsSemiMixedTypes="0" containsString="0" containsNumber="1" containsInteger="1" minValue="135923858" maxValue="253709093"/>
    </cacheField>
    <cacheField name="QUANTITY" numFmtId="0">
      <sharedItems containsSemiMixedTypes="0" containsString="0" containsNumber="1" containsInteger="1" minValue="2094767881" maxValue="3106948309"/>
    </cacheField>
    <cacheField name="CUSTOMERS" numFmtId="0">
      <sharedItems containsString="0" containsBlank="1" containsNumber="1" containsInteger="1" minValue="21781221" maxValue="22144774"/>
    </cacheField>
    <cacheField name="DATA_TYPE" numFmtId="0">
      <sharedItems count="2">
        <s v="ACTIVE_CUSTOMERS"/>
        <s v="TOTAL"/>
      </sharedItems>
    </cacheField>
    <cacheField name="TIME_PERIOD" numFmtId="0">
      <sharedItems count="3">
        <s v="TY"/>
        <s v="LYLY"/>
        <s v="L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51.70693414352" createdVersion="7" refreshedVersion="7" minRefreshableVersion="3" recordCount="520" xr:uid="{02FFA833-9D36-B744-91E9-CF12451F65FB}">
  <cacheSource type="worksheet">
    <worksheetSource name="sales_segmented_overtime"/>
  </cacheSource>
  <cacheFields count="4">
    <cacheField name="WEEK_ENDING" numFmtId="14">
      <sharedItems containsSemiMixedTypes="0" containsNonDate="0" containsDate="1" containsString="0" minDate="2019-12-27T00:00:00" maxDate="2021-12-18T00:00:00" count="104">
        <d v="2020-07-31T00:00:00"/>
        <d v="2020-01-17T00:00:00"/>
        <d v="2020-08-28T00:00:00"/>
        <d v="2021-06-25T00:00:00"/>
        <d v="2021-04-02T00:00:00"/>
        <d v="2021-01-01T00:00:00"/>
        <d v="2021-01-29T00:00:00"/>
        <d v="2021-02-05T00:00:00"/>
        <d v="2020-02-28T00:00:00"/>
        <d v="2021-05-07T00:00:00"/>
        <d v="2021-11-19T00:00:00"/>
        <d v="2020-03-27T00:00:00"/>
        <d v="2020-06-12T00:00:00"/>
        <d v="2021-07-30T00:00:00"/>
        <d v="2020-04-03T00:00:00"/>
        <d v="2020-07-10T00:00:00"/>
        <d v="2021-12-03T00:00:00"/>
        <d v="2020-12-25T00:00:00"/>
        <d v="2020-08-14T00:00:00"/>
        <d v="2020-06-05T00:00:00"/>
        <d v="2021-01-15T00:00:00"/>
        <d v="2020-12-18T00:00:00"/>
        <d v="2020-01-31T00:00:00"/>
        <d v="2020-05-01T00:00:00"/>
        <d v="2020-07-24T00:00:00"/>
        <d v="2020-10-16T00:00:00"/>
        <d v="2021-06-18T00:00:00"/>
        <d v="2020-02-07T00:00:00"/>
        <d v="2019-12-27T00:00:00"/>
        <d v="2021-04-09T00:00:00"/>
        <d v="2020-07-17T00:00:00"/>
        <d v="2020-04-24T00:00:00"/>
        <d v="2020-10-23T00:00:00"/>
        <d v="2020-09-18T00:00:00"/>
        <d v="2021-01-08T00:00:00"/>
        <d v="2020-09-11T00:00:00"/>
        <d v="2021-07-23T00:00:00"/>
        <d v="2021-03-12T00:00:00"/>
        <d v="2020-03-13T00:00:00"/>
        <d v="2020-03-20T00:00:00"/>
        <d v="2020-09-04T00:00:00"/>
        <d v="2020-01-24T00:00:00"/>
        <d v="2021-02-12T00:00:00"/>
        <d v="2020-09-25T00:00:00"/>
        <d v="2021-08-06T00:00:00"/>
        <d v="2020-01-03T00:00:00"/>
        <d v="2021-12-10T00:00:00"/>
        <d v="2021-09-03T00:00:00"/>
        <d v="2021-08-27T00:00:00"/>
        <d v="2020-05-29T00:00:00"/>
        <d v="2021-11-05T00:00:00"/>
        <d v="2020-03-06T00:00:00"/>
        <d v="2020-07-03T00:00:00"/>
        <d v="2020-05-15T00:00:00"/>
        <d v="2020-08-21T00:00:00"/>
        <d v="2021-05-21T00:00:00"/>
        <d v="2020-12-11T00:00:00"/>
        <d v="2021-03-19T00:00:00"/>
        <d v="2021-07-02T00:00:00"/>
        <d v="2021-11-12T00:00:00"/>
        <d v="2020-10-30T00:00:00"/>
        <d v="2020-02-21T00:00:00"/>
        <d v="2020-11-13T00:00:00"/>
        <d v="2021-12-17T00:00:00"/>
        <d v="2021-05-28T00:00:00"/>
        <d v="2020-11-06T00:00:00"/>
        <d v="2021-08-20T00:00:00"/>
        <d v="2020-04-10T00:00:00"/>
        <d v="2020-11-20T00:00:00"/>
        <d v="2020-10-02T00:00:00"/>
        <d v="2021-11-26T00:00:00"/>
        <d v="2021-09-10T00:00:00"/>
        <d v="2020-05-22T00:00:00"/>
        <d v="2021-10-22T00:00:00"/>
        <d v="2020-08-07T00:00:00"/>
        <d v="2020-11-27T00:00:00"/>
        <d v="2021-04-30T00:00:00"/>
        <d v="2021-03-05T00:00:00"/>
        <d v="2021-10-01T00:00:00"/>
        <d v="2021-05-14T00:00:00"/>
        <d v="2021-07-09T00:00:00"/>
        <d v="2021-09-24T00:00:00"/>
        <d v="2021-06-04T00:00:00"/>
        <d v="2021-09-17T00:00:00"/>
        <d v="2021-02-19T00:00:00"/>
        <d v="2020-05-08T00:00:00"/>
        <d v="2020-12-04T00:00:00"/>
        <d v="2020-06-19T00:00:00"/>
        <d v="2021-06-11T00:00:00"/>
        <d v="2020-04-17T00:00:00"/>
        <d v="2021-02-26T00:00:00"/>
        <d v="2020-02-14T00:00:00"/>
        <d v="2020-10-09T00:00:00"/>
        <d v="2020-06-26T00:00:00"/>
        <d v="2021-10-15T00:00:00"/>
        <d v="2020-01-10T00:00:00"/>
        <d v="2021-07-16T00:00:00"/>
        <d v="2021-03-26T00:00:00"/>
        <d v="2021-08-13T00:00:00"/>
        <d v="2021-04-16T00:00:00"/>
        <d v="2021-01-22T00:00:00"/>
        <d v="2021-10-08T00:00:00"/>
        <d v="2021-04-23T00:00:00"/>
        <d v="2021-10-29T00:00:00"/>
      </sharedItems>
    </cacheField>
    <cacheField name="SPEND" numFmtId="0">
      <sharedItems containsSemiMixedTypes="0" containsString="0" containsNumber="1" minValue="14249095.4847" maxValue="234830287.23230001"/>
    </cacheField>
    <cacheField name="SEGMENT_DESC" numFmtId="0">
      <sharedItems count="5">
        <s v="High Value"/>
        <s v="Lower Value"/>
        <s v="Occasional High Spend"/>
        <s v="Frequent Low Spend"/>
        <s v="Unidentified Customers"/>
      </sharedItems>
    </cacheField>
    <cacheField name="SEGMENT_ID" numFmtId="0">
      <sharedItems containsSemiMixedTypes="0" containsString="0" containsNumber="1" containsInteger="1" minValue="1" maxValue="99" count="5">
        <n v="1"/>
        <n v="4"/>
        <n v="2"/>
        <n v="3"/>
        <n v="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51.706935995368" createdVersion="7" refreshedVersion="7" minRefreshableVersion="3" recordCount="15" xr:uid="{55A5C563-9C21-A647-B573-AEC25359E776}">
  <cacheSource type="worksheet">
    <worksheetSource name="segmentation_overview"/>
  </cacheSource>
  <cacheFields count="7">
    <cacheField name="CURRENT_SEGMENT" numFmtId="0">
      <sharedItems count="5">
        <s v="High Value"/>
        <s v="Occasional High Spend"/>
        <s v="Frequent Low Spend"/>
        <s v="Lower Value"/>
        <s v="Lapsing"/>
      </sharedItems>
    </cacheField>
    <cacheField name="CURRENT_SEGMENT_ID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CUST_SALES" numFmtId="0">
      <sharedItems containsSemiMixedTypes="0" containsString="0" containsNumber="1" minValue="151065074.104" maxValue="2234478314.9632001"/>
    </cacheField>
    <cacheField name="QUANTITY" numFmtId="0">
      <sharedItems containsSemiMixedTypes="0" containsString="0" containsNumber="1" containsInteger="1" minValue="76473041" maxValue="1189706094"/>
    </cacheField>
    <cacheField name="CUST_VISITS" numFmtId="0">
      <sharedItems containsSemiMixedTypes="0" containsString="0" containsNumber="1" containsInteger="1" minValue="5820384" maxValue="58150723"/>
    </cacheField>
    <cacheField name="CUSTOMERS" numFmtId="0">
      <sharedItems containsSemiMixedTypes="0" containsString="0" containsNumber="1" containsInteger="1" minValue="2253227" maxValue="10800278"/>
    </cacheField>
    <cacheField name="START_WEEK_LOOKBACK" numFmtId="0">
      <sharedItems containsSemiMixedTypes="0" containsString="0" containsNumber="1" containsInteger="1" minValue="0" maxValue="13" count="3">
        <n v="0"/>
        <n v="4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51.706937847222" createdVersion="7" refreshedVersion="7" minRefreshableVersion="3" recordCount="1827" xr:uid="{035E282E-CF23-0945-915D-23D617565619}">
  <cacheSource type="worksheet">
    <worksheetSource name="rolling_transitions"/>
  </cacheSource>
  <cacheFields count="8">
    <cacheField name="CUSTOMER_COUNT" numFmtId="0">
      <sharedItems containsSemiMixedTypes="0" containsString="0" containsNumber="1" containsInteger="1" minValue="1" maxValue="11018058"/>
    </cacheField>
    <cacheField name="CURRENT_SEGMENT" numFmtId="0">
      <sharedItems count="11">
        <s v="Lapsing"/>
        <s v="Lower Value"/>
        <s v="Frequent Low Spend"/>
        <s v="Occasional High Spend"/>
        <s v="High Value"/>
        <s v="Gone Away"/>
        <s v="Infrequent (Pot)" u="1"/>
        <s v="Occasional High (Opp)" u="1"/>
        <s v="Frequent Low (Opp)" u="1"/>
        <s v="Highly Engaged" u="1"/>
        <s v="Occasional Low (Pot)" u="1"/>
      </sharedItems>
    </cacheField>
    <cacheField name="PREVIOUS_SEGMENT" numFmtId="0">
      <sharedItems count="7">
        <s v="Occasional High Spend"/>
        <s v="High Value"/>
        <s v="Lapsing"/>
        <s v="Frequent Low Spend"/>
        <s v="Lower Value"/>
        <s v="Gone Away"/>
        <s v="New Customers"/>
      </sharedItems>
    </cacheField>
    <cacheField name="REFRESH_DATE" numFmtId="14">
      <sharedItems containsSemiMixedTypes="0" containsNonDate="0" containsDate="1" containsString="0" minDate="2020-12-25T00:00:00" maxDate="2021-12-18T00:00:00" count="52">
        <d v="2021-03-26T00:00:00"/>
        <d v="2021-03-19T00:00:00"/>
        <d v="2021-06-25T00:00:00"/>
        <d v="2021-08-13T00:00:00"/>
        <d v="2021-08-06T00:00:00"/>
        <d v="2021-12-10T00:00:00"/>
        <d v="2021-12-03T00:00:00"/>
        <d v="2021-07-30T00:00:00"/>
        <d v="2021-07-09T00:00:00"/>
        <d v="2021-07-02T00:00:00"/>
        <d v="2021-10-01T00:00:00"/>
        <d v="2021-01-01T00:00:00"/>
        <d v="2020-12-25T00:00:00"/>
        <d v="2021-05-28T00:00:00"/>
        <d v="2021-05-21T00:00:00"/>
        <d v="2021-09-17T00:00:00"/>
        <d v="2021-09-10T00:00:00"/>
        <d v="2021-09-24T00:00:00"/>
        <d v="2021-04-02T00:00:00"/>
        <d v="2021-04-23T00:00:00"/>
        <d v="2021-07-23T00:00:00"/>
        <d v="2021-07-16T00:00:00"/>
        <d v="2021-05-07T00:00:00"/>
        <d v="2021-04-30T00:00:00"/>
        <d v="2021-03-12T00:00:00"/>
        <d v="2021-03-05T00:00:00"/>
        <d v="2021-02-19T00:00:00"/>
        <d v="2021-02-26T00:00:00"/>
        <d v="2021-08-27T00:00:00"/>
        <d v="2021-08-20T00:00:00"/>
        <d v="2021-02-05T00:00:00"/>
        <d v="2021-01-29T00:00:00"/>
        <d v="2021-05-14T00:00:00"/>
        <d v="2021-06-18T00:00:00"/>
        <d v="2021-02-12T00:00:00"/>
        <d v="2021-10-29T00:00:00"/>
        <d v="2021-10-08T00:00:00"/>
        <d v="2021-10-15T00:00:00"/>
        <d v="2021-01-15T00:00:00"/>
        <d v="2021-01-08T00:00:00"/>
        <d v="2021-12-17T00:00:00"/>
        <d v="2021-11-12T00:00:00"/>
        <d v="2021-11-05T00:00:00"/>
        <d v="2021-09-03T00:00:00"/>
        <d v="2021-06-04T00:00:00"/>
        <d v="2021-10-22T00:00:00"/>
        <d v="2021-11-19T00:00:00"/>
        <d v="2021-04-09T00:00:00"/>
        <d v="2021-06-11T00:00:00"/>
        <d v="2021-11-26T00:00:00"/>
        <d v="2021-01-22T00:00:00"/>
        <d v="2021-04-16T00:00:00"/>
      </sharedItems>
    </cacheField>
    <cacheField name="CURRENT_SEGMENT_ID" numFmtId="0">
      <sharedItems containsSemiMixedTypes="0" containsString="0" containsNumber="1" containsInteger="1" minValue="1" maxValue="6" count="6">
        <n v="5"/>
        <n v="4"/>
        <n v="3"/>
        <n v="2"/>
        <n v="1"/>
        <n v="6"/>
      </sharedItems>
    </cacheField>
    <cacheField name="PREVIOUS_SEGMENT_SEGMENT_ID" numFmtId="1">
      <sharedItems containsSemiMixedTypes="0" containsDate="1" containsString="0" containsMixedTypes="1" minDate="1899-12-31T04:01:03" maxDate="1900-01-03T00:00:00" count="15">
        <n v="2"/>
        <n v="1"/>
        <n v="5"/>
        <n v="3"/>
        <n v="4"/>
        <n v="6"/>
        <n v="99"/>
        <d v="1899-12-31T00:00:00" u="1"/>
        <d v="1900-01-05T00:00:00" u="1"/>
        <d v="1900-01-03T00:00:00" u="1"/>
        <d v="1900-01-01T00:00:00" u="1"/>
        <d v="1900-04-08T00:00:00" u="1"/>
        <d v="1900-01-04T00:00:00" u="1"/>
        <n v="10" u="1"/>
        <d v="1900-01-02T00:00:00" u="1"/>
      </sharedItems>
    </cacheField>
    <cacheField name="RANK" numFmtId="0">
      <sharedItems containsSemiMixedTypes="0" containsString="0" containsNumber="1" containsInteger="1" minValue="1" maxValue="52" count="52">
        <n v="39"/>
        <n v="40"/>
        <n v="26"/>
        <n v="19"/>
        <n v="20"/>
        <n v="2"/>
        <n v="3"/>
        <n v="21"/>
        <n v="24"/>
        <n v="25"/>
        <n v="12"/>
        <n v="51"/>
        <n v="52"/>
        <n v="30"/>
        <n v="31"/>
        <n v="14"/>
        <n v="15"/>
        <n v="13"/>
        <n v="38"/>
        <n v="35"/>
        <n v="22"/>
        <n v="23"/>
        <n v="33"/>
        <n v="34"/>
        <n v="41"/>
        <n v="42"/>
        <n v="44"/>
        <n v="43"/>
        <n v="17"/>
        <n v="18"/>
        <n v="46"/>
        <n v="47"/>
        <n v="32"/>
        <n v="27"/>
        <n v="45"/>
        <n v="8"/>
        <n v="11"/>
        <n v="10"/>
        <n v="49"/>
        <n v="50"/>
        <n v="1"/>
        <n v="6"/>
        <n v="7"/>
        <n v="16"/>
        <n v="29"/>
        <n v="9"/>
        <n v="5"/>
        <n v="37"/>
        <n v="28"/>
        <n v="4"/>
        <n v="48"/>
        <n v="36"/>
      </sharedItems>
    </cacheField>
    <cacheField name="CURRENT_SAME_AS_PREVIOUS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51.706950115738" createdVersion="7" refreshedVersion="7" minRefreshableVersion="3" recordCount="320" xr:uid="{DD760526-1B58-C140-9ECE-DE3C999D4FFB}">
  <cacheSource type="worksheet">
    <worksheetSource ref="A1:H399" sheet="(7) Transitions (data)"/>
  </cacheSource>
  <cacheFields count="8">
    <cacheField name="CUSTOMER_COUNT" numFmtId="0">
      <sharedItems containsString="0" containsBlank="1" containsNumber="1" containsInteger="1" minValue="1052" maxValue="2587306"/>
    </cacheField>
    <cacheField name="CURRENT_SEGMENT" numFmtId="0">
      <sharedItems containsBlank="1" count="12">
        <s v="Lapsing"/>
        <s v="Lower Value"/>
        <s v="High Value"/>
        <s v="Frequent Low Spend"/>
        <s v="Gone Away"/>
        <s v="Occasional High Spend"/>
        <m/>
        <s v="Infrequent (Pot)" u="1"/>
        <s v="Occasional High (Opp)" u="1"/>
        <s v="Frequent Low (Opp)" u="1"/>
        <s v="Highly Engaged" u="1"/>
        <s v="Occasional Low (Pot)" u="1"/>
      </sharedItems>
    </cacheField>
    <cacheField name="PREVIOUS_SEGMENT_13_W" numFmtId="0">
      <sharedItems containsBlank="1" count="13">
        <s v="Frequent Low Spend"/>
        <s v="Lapsing"/>
        <s v="Occasional High Spend"/>
        <s v="High Value"/>
        <s v="Lower Value"/>
        <s v="New Customers"/>
        <s v="Gone Away"/>
        <m/>
        <s v="Infrequent (Pot)" u="1"/>
        <s v="Occasional High (Opp)" u="1"/>
        <s v="Frequent Low (Opp)" u="1"/>
        <s v="Highly Engaged" u="1"/>
        <s v="Occasional Low (Pot)" u="1"/>
      </sharedItems>
    </cacheField>
    <cacheField name="PREVIOUS_SEGMENT_52_W" numFmtId="0">
      <sharedItems containsBlank="1"/>
    </cacheField>
    <cacheField name="SEGMENT_ORDER" numFmtId="0">
      <sharedItems containsString="0" containsBlank="1" containsNumber="1" containsInteger="1" minValue="1" maxValue="7" count="8">
        <n v="5"/>
        <n v="4"/>
        <n v="1"/>
        <n v="3"/>
        <n v="6"/>
        <n v="2"/>
        <m/>
        <n v="7" u="1"/>
      </sharedItems>
    </cacheField>
    <cacheField name="SEGMENT_ORDER_13_W" numFmtId="0">
      <sharedItems containsString="0" containsBlank="1" containsNumber="1" containsInteger="1" minValue="1" maxValue="9" count="9">
        <n v="3"/>
        <n v="5"/>
        <n v="2"/>
        <n v="1"/>
        <n v="4"/>
        <n v="9"/>
        <n v="6"/>
        <m/>
        <n v="7" u="1"/>
      </sharedItems>
    </cacheField>
    <cacheField name="SEGMENT_ORDER_52_W" numFmtId="0">
      <sharedItems containsString="0" containsBlank="1" containsNumber="1" containsInteger="1" minValue="1" maxValue="9"/>
    </cacheField>
    <cacheField name="SEGMENT_DATE" numFmtId="0">
      <sharedItems containsNonDate="0" containsDate="1" containsString="0" containsBlank="1" minDate="2021-12-17T00:00:00" maxDate="2021-12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51.706953125002" createdVersion="7" refreshedVersion="7" minRefreshableVersion="3" recordCount="76" xr:uid="{BF683835-8001-3643-947D-D6D7849C6174}">
  <cacheSource type="worksheet">
    <worksheetSource ref="A1:I77" sheet="Affluence spend per cust over"/>
  </cacheSource>
  <cacheFields count="9">
    <cacheField name="SEGMENT_DESC_DETAILED" numFmtId="0">
      <sharedItems count="7">
        <s v="POT - INFREQUENT SPENDERS"/>
        <s v="POT - OCCASIONAL LOW SPENDERS"/>
        <s v="LAPSING"/>
        <s v="OPP - FREQUENT LOW SPENDERS"/>
        <s v="HIGHLY ENGAGED"/>
        <s v="OPP - OCCASIONAL HIGH SPENDERS"/>
        <s v="GONE AWAY"/>
      </sharedItems>
    </cacheField>
    <cacheField name="AFFLUENCE_SEGMENT" numFmtId="0">
      <sharedItems count="4">
        <s v="MID MARKET"/>
        <s v="ULTRA PRICE SENSITIVE"/>
        <s v="UPMARKET"/>
        <s v="PRICE SENSITIVE"/>
      </sharedItems>
    </cacheField>
    <cacheField name="AFFLUENCE_ID" numFmtId="0">
      <sharedItems containsSemiMixedTypes="0" containsString="0" containsNumber="1" containsInteger="1" minValue="1" maxValue="4" count="4">
        <n v="3"/>
        <n v="1"/>
        <n v="4"/>
        <n v="2"/>
      </sharedItems>
    </cacheField>
    <cacheField name="TIME_PERIOD" numFmtId="0">
      <sharedItems count="3">
        <s v="LY"/>
        <s v="TY"/>
        <s v="PREVIOUS"/>
      </sharedItems>
    </cacheField>
    <cacheField name="CUSTOMER_COUNT" numFmtId="0">
      <sharedItems containsSemiMixedTypes="0" containsString="0" containsNumber="1" containsInteger="1" minValue="10913" maxValue="2408875"/>
    </cacheField>
    <cacheField name="SPEND" numFmtId="0">
      <sharedItems containsSemiMixedTypes="0" containsString="0" containsNumber="1" minValue="367166.6838" maxValue="692156014.37969995"/>
    </cacheField>
    <cacheField name="VISITS" numFmtId="0">
      <sharedItems containsSemiMixedTypes="0" containsString="0" containsNumber="1" containsInteger="1" minValue="11948" maxValue="17637010"/>
    </cacheField>
    <cacheField name="SPEND_PER_CUSTOMER" numFmtId="0">
      <sharedItems containsSemiMixedTypes="0" containsString="0" containsNumber="1" minValue="33.644889929400001" maxValue="678.37847186780004"/>
    </cacheField>
    <cacheField name="ORDER" numFmtId="0">
      <sharedItems containsSemiMixedTypes="0" containsString="0" containsNumber="1" containsInteger="1" minValue="1" maxValue="7" count="7">
        <n v="5"/>
        <n v="4"/>
        <n v="6"/>
        <n v="3"/>
        <n v="1"/>
        <n v="2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51.7069625" createdVersion="7" refreshedVersion="7" minRefreshableVersion="3" recordCount="84" xr:uid="{B4EF39E7-1964-0F4E-9DCC-4D9D1262A78A}">
  <cacheSource type="worksheet">
    <worksheetSource ref="A1:G85" sheet="Affluence segment overlay"/>
  </cacheSource>
  <cacheFields count="7">
    <cacheField name="REFRESH_DATE" numFmtId="14">
      <sharedItems containsSemiMixedTypes="0" containsNonDate="0" containsDate="1" containsString="0" minDate="2020-10-30T00:00:00" maxDate="2021-10-30T00:00:00"/>
    </cacheField>
    <cacheField name="SEGMENT_DESC_DETAILED" numFmtId="0">
      <sharedItems count="7">
        <s v="POT - OCCASIONAL LOW SPENDERS"/>
        <s v="POT - INFREQUENT SPENDERS"/>
        <s v="HIGHLY ENGAGED"/>
        <s v="LAPSING"/>
        <s v="OPP - OCCASIONAL HIGH SPENDERS"/>
        <s v="GONE AWAY"/>
        <s v="OPP - FREQUENT LOW SPENDERS"/>
      </sharedItems>
    </cacheField>
    <cacheField name="AFFLUENCE_SEGMENT" numFmtId="0">
      <sharedItems count="4">
        <s v="UPMARKET"/>
        <s v="PRICE SENSITIVE"/>
        <s v="ULTRA PRICE SENSITIVE"/>
        <s v="MID MARKET"/>
      </sharedItems>
    </cacheField>
    <cacheField name="AFFLUENCE_ID" numFmtId="0">
      <sharedItems containsSemiMixedTypes="0" containsString="0" containsNumber="1" containsInteger="1" minValue="1" maxValue="4" count="4">
        <n v="4"/>
        <n v="2"/>
        <n v="1"/>
        <n v="3"/>
      </sharedItems>
    </cacheField>
    <cacheField name="TIME_PERIOD" numFmtId="0">
      <sharedItems count="3">
        <s v="LY"/>
        <s v="TY"/>
        <s v="PREVIOUS"/>
      </sharedItems>
    </cacheField>
    <cacheField name="CUSTOMER_COUNT" numFmtId="0">
      <sharedItems containsSemiMixedTypes="0" containsString="0" containsNumber="1" containsInteger="1" minValue="399005" maxValue="3562691"/>
    </cacheField>
    <cacheField name="ORDER" numFmtId="0">
      <sharedItems containsSemiMixedTypes="0" containsString="0" containsNumber="1" containsInteger="1" minValue="1" maxValue="7" count="7">
        <n v="4"/>
        <n v="5"/>
        <n v="1"/>
        <n v="6"/>
        <n v="2"/>
        <n v="7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51.706968634258" createdVersion="7" refreshedVersion="7" minRefreshableVersion="3" recordCount="258" xr:uid="{2DDB8287-1EA4-FF47-93CD-7424DC5C671D}">
  <cacheSource type="worksheet">
    <worksheetSource name="transitions"/>
  </cacheSource>
  <cacheFields count="8">
    <cacheField name="CUSTOMER_COUNT" numFmtId="0">
      <sharedItems containsSemiMixedTypes="0" containsString="0" containsNumber="1" containsInteger="1" minValue="1052" maxValue="2587306"/>
    </cacheField>
    <cacheField name="CURRENT_SEGMENT" numFmtId="0">
      <sharedItems count="6">
        <s v="Lapsing"/>
        <s v="Lower Value"/>
        <s v="High Value"/>
        <s v="Frequent Low Spend"/>
        <s v="Gone Away"/>
        <s v="Occasional High Spend"/>
      </sharedItems>
    </cacheField>
    <cacheField name="PREVIOUS_SEGMENT_13_W" numFmtId="0">
      <sharedItems count="7">
        <s v="Frequent Low Spend"/>
        <s v="Lapsing"/>
        <s v="Occasional High Spend"/>
        <s v="High Value"/>
        <s v="Lower Value"/>
        <s v="New Customers"/>
        <s v="Gone Away"/>
      </sharedItems>
    </cacheField>
    <cacheField name="PREVIOUS_SEGMENT_52_W" numFmtId="0">
      <sharedItems count="7">
        <s v="New Customers"/>
        <s v="Lapsing"/>
        <s v="High Value"/>
        <s v="Frequent Low Spend"/>
        <s v="Lower Value"/>
        <s v="Occasional High Spend"/>
        <s v="Gone Away"/>
      </sharedItems>
    </cacheField>
    <cacheField name="SEGMENT_ORDER" numFmtId="0">
      <sharedItems containsSemiMixedTypes="0" containsString="0" containsNumber="1" containsInteger="1" minValue="1" maxValue="6" count="6">
        <n v="5"/>
        <n v="4"/>
        <n v="1"/>
        <n v="3"/>
        <n v="6"/>
        <n v="2"/>
      </sharedItems>
    </cacheField>
    <cacheField name="SEGMENT_ORDER_13_W" numFmtId="0">
      <sharedItems containsSemiMixedTypes="0" containsString="0" containsNumber="1" containsInteger="1" minValue="1" maxValue="9" count="7">
        <n v="3"/>
        <n v="5"/>
        <n v="2"/>
        <n v="1"/>
        <n v="4"/>
        <n v="9"/>
        <n v="6"/>
      </sharedItems>
    </cacheField>
    <cacheField name="SEGMENT_ORDER_52_W" numFmtId="0">
      <sharedItems containsSemiMixedTypes="0" containsString="0" containsNumber="1" containsInteger="1" minValue="1" maxValue="9" count="7">
        <n v="9"/>
        <n v="5"/>
        <n v="1"/>
        <n v="3"/>
        <n v="4"/>
        <n v="2"/>
        <n v="6"/>
      </sharedItems>
    </cacheField>
    <cacheField name="SEGMENT_DATE" numFmtId="14">
      <sharedItems containsSemiMixedTypes="0" containsNonDate="0" containsDate="1" containsString="0" minDate="2021-12-17T00:00:00" maxDate="2021-12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51.706978472219" createdVersion="7" refreshedVersion="7" minRefreshableVersion="3" recordCount="132" xr:uid="{DF7D6E52-3C29-A84E-B43B-FCB46588693C}">
  <cacheSource type="worksheet">
    <worksheetSource name="kdt_cube"/>
  </cacheSource>
  <cacheFields count="13">
    <cacheField name="CHANNEL_ID" numFmtId="0">
      <sharedItems containsString="0" containsBlank="1" containsNumber="1" containsInteger="1" minValue="1" maxValue="3" count="4">
        <m/>
        <n v="2"/>
        <n v="3"/>
        <n v="1"/>
      </sharedItems>
    </cacheField>
    <cacheField name="TIME_PERIOD" numFmtId="0">
      <sharedItems count="2">
        <s v="LY"/>
        <s v="TY"/>
      </sharedItems>
    </cacheField>
    <cacheField name="GROUPED_RFM_SEGMENT" numFmtId="0">
      <sharedItems count="6">
        <s v="OCCASIONAL HIGH SPEND"/>
        <s v="FREQUENT LOW SPEND"/>
        <s v="LAPSING"/>
        <s v="TOTAL"/>
        <s v="HIGH VALUE"/>
        <s v="LOWER VALUE"/>
      </sharedItems>
    </cacheField>
    <cacheField name="BUSINESS_UNIT" numFmtId="0">
      <sharedItems count="8">
        <s v="GM"/>
        <s v="Edible Grocery"/>
        <s v="TOTAL"/>
        <s v="OTHER"/>
        <s v="Non Edible Grocery"/>
        <s v="Fresh"/>
        <s v="Clothing"/>
        <s v="Produce"/>
      </sharedItems>
    </cacheField>
    <cacheField name="CUST_SALES" numFmtId="0">
      <sharedItems containsSemiMixedTypes="0" containsString="0" containsNumber="1" minValue="2067098.1808" maxValue="4432458364.4898005"/>
    </cacheField>
    <cacheField name="QUANTITY" numFmtId="0">
      <sharedItems containsSemiMixedTypes="0" containsString="0" containsNumber="1" containsInteger="1" minValue="842291" maxValue="2402374583"/>
    </cacheField>
    <cacheField name="CUST_VISITS" numFmtId="0">
      <sharedItems containsSemiMixedTypes="0" containsString="0" containsNumber="1" containsInteger="1" minValue="67057" maxValue="140948430"/>
    </cacheField>
    <cacheField name="CUSTOMERS" numFmtId="0">
      <sharedItems containsSemiMixedTypes="0" containsString="0" containsNumber="1" containsInteger="1" minValue="29178" maxValue="21940206"/>
    </cacheField>
    <cacheField name="CHANNEL" numFmtId="0">
      <sharedItems containsMixedTypes="1" containsNumber="1" containsInteger="1" minValue="68477" maxValue="134478602" count="47">
        <s v="TOTAL"/>
        <s v="ONLINE GROCERY"/>
        <s v="SCAN &amp; GO"/>
        <s v="IN-STORE (EXC S&amp;G)"/>
        <n v="12324295" u="1"/>
        <n v="28729281" u="1"/>
        <n v="97649708" u="1"/>
        <n v="11258128" u="1"/>
        <n v="5078955" u="1"/>
        <n v="68477" u="1"/>
        <n v="1568726" u="1"/>
        <n v="34577783" u="1"/>
        <n v="12930550" u="1"/>
        <n v="60087406" u="1"/>
        <n v="13692735" u="1"/>
        <n v="5261930" u="1"/>
        <n v="8440368" u="1"/>
        <n v="1575622" u="1"/>
        <n v="2375118" u="1"/>
        <n v="2101975" u="1"/>
        <n v="888266" u="1"/>
        <n v="8979148" u="1"/>
        <n v="9869772" u="1"/>
        <n v="6656769" u="1"/>
        <n v="7837073" u="1"/>
        <n v="15761739" u="1"/>
        <n v="10236166" u="1"/>
        <n v="79463757" u="1"/>
        <n v="10382734" u="1"/>
        <n v="12703116" u="1"/>
        <n v="34627783" u="1"/>
        <n v="95460981" u="1"/>
        <n v="12612994" u="1"/>
        <n v="23722387" u="1"/>
        <n v="29304786" u="1"/>
        <n v="6065017" u="1"/>
        <n v="44000197" u="1"/>
        <n v="14867189" u="1"/>
        <n v="12504823" u="1"/>
        <n v="30189874" u="1"/>
        <n v="116483158" u="1"/>
        <n v="6438229" u="1"/>
        <n v="134478602" u="1"/>
        <n v="9487962" u="1"/>
        <n v="5912269" u="1"/>
        <n v="29185888" u="1"/>
        <n v="14656644" u="1"/>
      </sharedItems>
    </cacheField>
    <cacheField name="ORDER" numFmtId="0">
      <sharedItems containsSemiMixedTypes="0" containsString="0" containsNumber="1" containsInteger="1" minValue="0" maxValue="6" count="6">
        <n v="2"/>
        <n v="3"/>
        <n v="6"/>
        <n v="0"/>
        <n v="1"/>
        <n v="4"/>
      </sharedItems>
    </cacheField>
    <cacheField name="TIME_PERIOD_ORDER" numFmtId="0">
      <sharedItems containsSemiMixedTypes="0" containsString="0" containsNumber="1" containsInteger="1" minValue="1" maxValue="3" count="2">
        <n v="3"/>
        <n v="1"/>
      </sharedItems>
    </cacheField>
    <cacheField name="CHANNEL_ORDER" numFmtId="0">
      <sharedItems containsSemiMixedTypes="0" containsString="0" containsNumber="1" containsInteger="1" minValue="1" maxValue="4"/>
    </cacheField>
    <cacheField name="BUSINESS_UNIT_ORDER" numFmtId="0">
      <sharedItems containsSemiMixedTypes="0" containsString="0" containsNumber="1" containsInteger="1" minValue="1" maxValue="8" count="8">
        <n v="6"/>
        <n v="2"/>
        <n v="1"/>
        <n v="8"/>
        <n v="4"/>
        <n v="3"/>
        <n v="7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51.706988310187" createdVersion="7" refreshedVersion="7" minRefreshableVersion="3" recordCount="208" xr:uid="{F72F63D5-7CBF-D24A-9DF7-9B79BD544C3C}">
  <cacheSource type="worksheet">
    <worksheetSource name="unidentified_vs_active_overtime"/>
  </cacheSource>
  <cacheFields count="3">
    <cacheField name="SPEND" numFmtId="0">
      <sharedItems containsSemiMixedTypes="0" containsString="0" containsNumber="1" minValue="73653751.205599993" maxValue="462976070.82609999"/>
    </cacheField>
    <cacheField name="WEEK_ENDING" numFmtId="14">
      <sharedItems containsSemiMixedTypes="0" containsNonDate="0" containsDate="1" containsString="0" minDate="2019-12-20T00:00:00" maxDate="2021-12-18T00:00:00" count="105">
        <d v="2020-04-17T00:00:00"/>
        <d v="2021-07-02T00:00:00"/>
        <d v="2021-03-05T00:00:00"/>
        <d v="2021-03-12T00:00:00"/>
        <d v="2021-07-30T00:00:00"/>
        <d v="2020-11-13T00:00:00"/>
        <d v="2021-04-30T00:00:00"/>
        <d v="2021-11-12T00:00:00"/>
        <d v="2020-09-25T00:00:00"/>
        <d v="2021-03-26T00:00:00"/>
        <d v="2020-12-18T00:00:00"/>
        <d v="2020-10-16T00:00:00"/>
        <d v="2020-12-25T00:00:00"/>
        <d v="2020-07-24T00:00:00"/>
        <d v="2021-10-15T00:00:00"/>
        <d v="2020-01-10T00:00:00"/>
        <d v="2021-07-23T00:00:00"/>
        <d v="2020-05-01T00:00:00"/>
        <d v="2021-06-11T00:00:00"/>
        <d v="2020-01-17T00:00:00"/>
        <d v="2021-09-24T00:00:00"/>
        <d v="2020-03-27T00:00:00"/>
        <d v="2021-10-22T00:00:00"/>
        <d v="2021-04-16T00:00:00"/>
        <d v="2021-04-23T00:00:00"/>
        <d v="2020-03-06T00:00:00"/>
        <d v="2021-03-19T00:00:00"/>
        <d v="2020-05-15T00:00:00"/>
        <d v="2021-10-01T00:00:00"/>
        <d v="2020-07-03T00:00:00"/>
        <d v="2021-06-04T00:00:00"/>
        <d v="2021-01-01T00:00:00"/>
        <d v="2021-07-09T00:00:00"/>
        <d v="2021-08-13T00:00:00"/>
        <d v="2020-02-21T00:00:00"/>
        <d v="2021-08-27T00:00:00"/>
        <d v="2020-09-11T00:00:00"/>
        <d v="2020-07-17T00:00:00"/>
        <d v="2020-03-13T00:00:00"/>
        <d v="2021-08-06T00:00:00"/>
        <d v="2020-03-20T00:00:00"/>
        <d v="2021-05-21T00:00:00"/>
        <d v="2020-01-03T00:00:00"/>
        <d v="2021-05-14T00:00:00"/>
        <d v="2020-10-23T00:00:00"/>
        <d v="2021-02-19T00:00:00"/>
        <d v="2021-12-17T00:00:00"/>
        <d v="2020-11-20T00:00:00"/>
        <d v="2021-01-29T00:00:00"/>
        <d v="2020-02-28T00:00:00"/>
        <d v="2021-09-10T00:00:00"/>
        <d v="2021-02-26T00:00:00"/>
        <d v="2021-04-02T00:00:00"/>
        <d v="2021-10-29T00:00:00"/>
        <d v="2021-01-22T00:00:00"/>
        <d v="2020-02-14T00:00:00"/>
        <d v="2020-04-03T00:00:00"/>
        <d v="2021-04-09T00:00:00"/>
        <d v="2020-07-31T00:00:00"/>
        <d v="2020-10-02T00:00:00"/>
        <d v="2019-12-27T00:00:00"/>
        <d v="2021-11-05T00:00:00"/>
        <d v="2021-01-15T00:00:00"/>
        <d v="2021-06-18T00:00:00"/>
        <d v="2020-05-08T00:00:00"/>
        <d v="2020-11-06T00:00:00"/>
        <d v="2020-01-31T00:00:00"/>
        <d v="2020-02-07T00:00:00"/>
        <d v="2020-08-07T00:00:00"/>
        <d v="2020-01-24T00:00:00"/>
        <d v="2020-04-24T00:00:00"/>
        <d v="2020-10-30T00:00:00"/>
        <d v="2021-11-26T00:00:00"/>
        <d v="2020-06-12T00:00:00"/>
        <d v="2021-05-28T00:00:00"/>
        <d v="2020-05-29T00:00:00"/>
        <d v="2021-09-17T00:00:00"/>
        <d v="2020-12-11T00:00:00"/>
        <d v="2021-06-25T00:00:00"/>
        <d v="2020-07-10T00:00:00"/>
        <d v="2020-08-14T00:00:00"/>
        <d v="2020-11-27T00:00:00"/>
        <d v="2020-10-09T00:00:00"/>
        <d v="2020-08-28T00:00:00"/>
        <d v="2021-08-20T00:00:00"/>
        <d v="2020-06-19T00:00:00"/>
        <d v="2020-08-21T00:00:00"/>
        <d v="2021-11-19T00:00:00"/>
        <d v="2021-12-10T00:00:00"/>
        <d v="2020-06-26T00:00:00"/>
        <d v="2021-09-03T00:00:00"/>
        <d v="2020-09-04T00:00:00"/>
        <d v="2021-02-05T00:00:00"/>
        <d v="2021-10-08T00:00:00"/>
        <d v="2021-12-03T00:00:00"/>
        <d v="2020-04-10T00:00:00"/>
        <d v="2020-09-18T00:00:00"/>
        <d v="2021-07-16T00:00:00"/>
        <d v="2021-01-08T00:00:00"/>
        <d v="2021-02-12T00:00:00"/>
        <d v="2020-05-22T00:00:00"/>
        <d v="2020-06-05T00:00:00"/>
        <d v="2021-05-07T00:00:00"/>
        <d v="2020-12-04T00:00:00"/>
        <d v="2019-12-20T00:00:00" u="1"/>
      </sharedItems>
    </cacheField>
    <cacheField name="UNIDENTIFIED_OR_ACTVIVE" numFmtId="0">
      <sharedItems count="2">
        <s v="ACTIVE"/>
        <s v="UNIDENTIF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52.599207175925" createdVersion="7" refreshedVersion="7" minRefreshableVersion="3" recordCount="832" xr:uid="{032F7D1D-DE73-6B48-BFBE-B60816D18CA6}">
  <cacheSource type="worksheet">
    <worksheetSource name="segments_overtime"/>
  </cacheSource>
  <cacheFields count="4">
    <cacheField name="REFRESH_DATE" numFmtId="14">
      <sharedItems containsSemiMixedTypes="0" containsNonDate="0" containsDate="1" containsString="0" minDate="2019-11-01T00:00:00" maxDate="2021-12-18T00:00:00" count="112">
        <d v="2020-03-27T00:00:00"/>
        <d v="2021-08-27T00:00:00"/>
        <d v="2021-08-20T00:00:00"/>
        <d v="2020-06-12T00:00:00"/>
        <d v="2020-07-10T00:00:00"/>
        <d v="2020-11-13T00:00:00"/>
        <d v="2020-04-03T00:00:00"/>
        <d v="2021-11-26T00:00:00"/>
        <d v="2020-08-28T00:00:00"/>
        <d v="2021-10-15T00:00:00"/>
        <d v="2020-05-22T00:00:00"/>
        <d v="2020-09-25T00:00:00"/>
        <d v="2020-01-24T00:00:00"/>
        <d v="2021-12-03T00:00:00"/>
        <d v="2020-12-04T00:00:00"/>
        <d v="2020-10-09T00:00:00"/>
        <d v="2020-10-02T00:00:00"/>
        <d v="2021-11-05T00:00:00"/>
        <d v="2020-10-16T00:00:00"/>
        <d v="2020-02-14T00:00:00"/>
        <d v="2021-05-21T00:00:00"/>
        <d v="2021-09-24T00:00:00"/>
        <d v="2021-04-09T00:00:00"/>
        <d v="2020-12-25T00:00:00"/>
        <d v="2021-07-23T00:00:00"/>
        <d v="2020-08-07T00:00:00"/>
        <d v="2020-06-05T00:00:00"/>
        <d v="2020-03-06T00:00:00"/>
        <d v="2021-09-17T00:00:00"/>
        <d v="2021-06-04T00:00:00"/>
        <d v="2020-04-10T00:00:00"/>
        <d v="2021-10-08T00:00:00"/>
        <d v="2021-10-01T00:00:00"/>
        <d v="2020-09-04T00:00:00"/>
        <d v="2021-03-26T00:00:00"/>
        <d v="2020-10-23T00:00:00"/>
        <d v="2020-05-29T00:00:00"/>
        <d v="2021-10-22T00:00:00"/>
        <d v="2021-07-16T00:00:00"/>
        <d v="2020-07-03T00:00:00"/>
        <d v="2021-04-16T00:00:00"/>
        <d v="2020-11-20T00:00:00"/>
        <d v="2020-11-27T00:00:00"/>
        <d v="2021-01-29T00:00:00"/>
        <d v="2020-04-24T00:00:00"/>
        <d v="2021-11-12T00:00:00"/>
        <d v="2021-05-28T00:00:00"/>
        <d v="2021-02-26T00:00:00"/>
        <d v="2021-12-10T00:00:00"/>
        <d v="2020-07-17T00:00:00"/>
        <d v="2021-06-18T00:00:00"/>
        <d v="2021-04-30T00:00:00"/>
        <d v="2020-03-13T00:00:00"/>
        <d v="2020-09-18T00:00:00"/>
        <d v="2021-05-14T00:00:00"/>
        <d v="2021-09-10T00:00:00"/>
        <d v="2021-04-23T00:00:00"/>
        <d v="2020-05-08T00:00:00"/>
        <d v="2020-07-31T00:00:00"/>
        <d v="2021-02-05T00:00:00"/>
        <d v="2021-03-05T00:00:00"/>
        <d v="2020-03-20T00:00:00"/>
        <d v="2021-03-19T00:00:00"/>
        <d v="2021-02-12T00:00:00"/>
        <d v="2020-12-18T00:00:00"/>
        <d v="2021-07-02T00:00:00"/>
        <d v="2020-08-21T00:00:00"/>
        <d v="2020-01-10T00:00:00"/>
        <d v="2020-02-07T00:00:00"/>
        <d v="2020-02-21T00:00:00"/>
        <d v="2021-01-08T00:00:00"/>
        <d v="2021-08-06T00:00:00"/>
        <d v="2020-06-26T00:00:00"/>
        <d v="2021-01-22T00:00:00"/>
        <d v="2021-09-03T00:00:00"/>
        <d v="2020-07-24T00:00:00"/>
        <d v="2020-01-17T00:00:00"/>
        <d v="2020-10-30T00:00:00"/>
        <d v="2021-02-19T00:00:00"/>
        <d v="2020-01-31T00:00:00"/>
        <d v="2020-04-17T00:00:00"/>
        <d v="2021-01-15T00:00:00"/>
        <d v="2020-05-15T00:00:00"/>
        <d v="2019-12-27T00:00:00"/>
        <d v="2021-06-11T00:00:00"/>
        <d v="2021-05-07T00:00:00"/>
        <d v="2020-08-14T00:00:00"/>
        <d v="2021-08-13T00:00:00"/>
        <d v="2020-09-11T00:00:00"/>
        <d v="2021-03-12T00:00:00"/>
        <d v="2021-07-30T00:00:00"/>
        <d v="2021-07-09T00:00:00"/>
        <d v="2020-11-06T00:00:00"/>
        <d v="2021-10-29T00:00:00"/>
        <d v="2021-04-02T00:00:00"/>
        <d v="2021-12-17T00:00:00"/>
        <d v="2021-06-25T00:00:00"/>
        <d v="2021-11-19T00:00:00"/>
        <d v="2020-05-01T00:00:00"/>
        <d v="2020-12-11T00:00:00"/>
        <d v="2020-02-28T00:00:00"/>
        <d v="2020-01-03T00:00:00"/>
        <d v="2020-06-19T00:00:00"/>
        <d v="2021-01-01T00:00:00"/>
        <d v="2019-11-01T00:00:00" u="1"/>
        <d v="2019-12-13T00:00:00" u="1"/>
        <d v="2019-11-08T00:00:00" u="1"/>
        <d v="2019-12-20T00:00:00" u="1"/>
        <d v="2019-11-15T00:00:00" u="1"/>
        <d v="2019-11-22T00:00:00" u="1"/>
        <d v="2019-11-29T00:00:00" u="1"/>
        <d v="2019-12-06T00:00:00" u="1"/>
      </sharedItems>
    </cacheField>
    <cacheField name="SEGMENT_DESC_HIGH_LEVEL" numFmtId="0">
      <sharedItems count="7">
        <s v="LAPSING"/>
        <s v="HIGH VALUE"/>
        <s v="LOWER VALUE"/>
        <s v="OCCASIONAL HIGH SPEND"/>
        <s v="GONE AWAY"/>
        <s v="FREQUENT LOW SPEND"/>
        <s v="TOTAL"/>
      </sharedItems>
    </cacheField>
    <cacheField name="SEGMENT_ORDER" numFmtId="0">
      <sharedItems containsSemiMixedTypes="0" containsString="0" containsNumber="1" containsInteger="1" minValue="0" maxValue="8" count="9">
        <n v="6"/>
        <n v="1"/>
        <n v="5"/>
        <n v="2"/>
        <n v="7"/>
        <n v="3"/>
        <n v="4"/>
        <n v="0"/>
        <n v="8" u="1"/>
      </sharedItems>
    </cacheField>
    <cacheField name="CUSTOMERS" numFmtId="0">
      <sharedItems containsSemiMixedTypes="0" containsString="0" containsNumber="1" containsInteger="1" minValue="20774" maxValue="154463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n v="4200128496.5889001"/>
    <n v="140948430"/>
    <n v="2205088855"/>
    <n v="21940206"/>
    <x v="0"/>
    <x v="0"/>
  </r>
  <r>
    <n v="5592548253.4162998"/>
    <n v="253709093"/>
    <n v="2999748096"/>
    <m/>
    <x v="1"/>
    <x v="1"/>
  </r>
  <r>
    <n v="3848725176.2388"/>
    <n v="141821110"/>
    <n v="2094767881"/>
    <n v="22144774"/>
    <x v="0"/>
    <x v="1"/>
  </r>
  <r>
    <n v="4448679389.1402998"/>
    <n v="135923858"/>
    <n v="2411838435"/>
    <n v="21781221"/>
    <x v="0"/>
    <x v="2"/>
  </r>
  <r>
    <n v="5659790538.526"/>
    <n v="216974922"/>
    <n v="2904725271"/>
    <m/>
    <x v="1"/>
    <x v="0"/>
  </r>
  <r>
    <n v="5858281323.7580004"/>
    <n v="207081187"/>
    <n v="3106948309"/>
    <m/>
    <x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0">
  <r>
    <x v="0"/>
    <n v="160793195.678"/>
    <x v="0"/>
    <x v="0"/>
  </r>
  <r>
    <x v="1"/>
    <n v="75865993.995000005"/>
    <x v="1"/>
    <x v="1"/>
  </r>
  <r>
    <x v="2"/>
    <n v="102798571.2943"/>
    <x v="1"/>
    <x v="1"/>
  </r>
  <r>
    <x v="3"/>
    <n v="167716489.5659"/>
    <x v="0"/>
    <x v="0"/>
  </r>
  <r>
    <x v="4"/>
    <n v="118554068.4381"/>
    <x v="1"/>
    <x v="1"/>
  </r>
  <r>
    <x v="5"/>
    <n v="136278918.83000001"/>
    <x v="0"/>
    <x v="0"/>
  </r>
  <r>
    <x v="5"/>
    <n v="44154748.409000002"/>
    <x v="2"/>
    <x v="2"/>
  </r>
  <r>
    <x v="6"/>
    <n v="24432971.679000001"/>
    <x v="3"/>
    <x v="3"/>
  </r>
  <r>
    <x v="7"/>
    <n v="87765103.339699998"/>
    <x v="1"/>
    <x v="1"/>
  </r>
  <r>
    <x v="8"/>
    <n v="33545137.793000001"/>
    <x v="3"/>
    <x v="3"/>
  </r>
  <r>
    <x v="9"/>
    <n v="52328342.385700002"/>
    <x v="2"/>
    <x v="2"/>
  </r>
  <r>
    <x v="10"/>
    <n v="104301993.78560001"/>
    <x v="1"/>
    <x v="1"/>
  </r>
  <r>
    <x v="11"/>
    <n v="66087602.453599997"/>
    <x v="4"/>
    <x v="4"/>
  </r>
  <r>
    <x v="12"/>
    <n v="69074672.300400004"/>
    <x v="4"/>
    <x v="4"/>
  </r>
  <r>
    <x v="13"/>
    <n v="96949382.852699995"/>
    <x v="1"/>
    <x v="1"/>
  </r>
  <r>
    <x v="14"/>
    <n v="135757725.61860001"/>
    <x v="0"/>
    <x v="0"/>
  </r>
  <r>
    <x v="15"/>
    <n v="97244519.143299997"/>
    <x v="1"/>
    <x v="1"/>
  </r>
  <r>
    <x v="4"/>
    <n v="31128455.891100001"/>
    <x v="3"/>
    <x v="3"/>
  </r>
  <r>
    <x v="16"/>
    <n v="115783411.36300001"/>
    <x v="1"/>
    <x v="1"/>
  </r>
  <r>
    <x v="17"/>
    <n v="32460941.482999999"/>
    <x v="3"/>
    <x v="3"/>
  </r>
  <r>
    <x v="18"/>
    <n v="71094059.574900001"/>
    <x v="4"/>
    <x v="4"/>
  </r>
  <r>
    <x v="19"/>
    <n v="183928914.5429"/>
    <x v="0"/>
    <x v="0"/>
  </r>
  <r>
    <x v="20"/>
    <n v="55430449.372900002"/>
    <x v="2"/>
    <x v="2"/>
  </r>
  <r>
    <x v="21"/>
    <n v="128098176.668"/>
    <x v="1"/>
    <x v="1"/>
  </r>
  <r>
    <x v="22"/>
    <n v="43994017.797499999"/>
    <x v="2"/>
    <x v="2"/>
  </r>
  <r>
    <x v="23"/>
    <n v="93423058.805800006"/>
    <x v="1"/>
    <x v="1"/>
  </r>
  <r>
    <x v="24"/>
    <n v="96164010.083900005"/>
    <x v="1"/>
    <x v="1"/>
  </r>
  <r>
    <x v="25"/>
    <n v="161599747.66600001"/>
    <x v="0"/>
    <x v="0"/>
  </r>
  <r>
    <x v="19"/>
    <n v="67284772.667600006"/>
    <x v="4"/>
    <x v="4"/>
  </r>
  <r>
    <x v="26"/>
    <n v="70829301.463100001"/>
    <x v="4"/>
    <x v="4"/>
  </r>
  <r>
    <x v="21"/>
    <n v="94002717.315400004"/>
    <x v="4"/>
    <x v="4"/>
  </r>
  <r>
    <x v="27"/>
    <n v="140930179.72420001"/>
    <x v="0"/>
    <x v="0"/>
  </r>
  <r>
    <x v="28"/>
    <n v="68845378.754500002"/>
    <x v="2"/>
    <x v="2"/>
  </r>
  <r>
    <x v="29"/>
    <n v="26197652.869600002"/>
    <x v="3"/>
    <x v="3"/>
  </r>
  <r>
    <x v="30"/>
    <n v="15937277.483100001"/>
    <x v="3"/>
    <x v="3"/>
  </r>
  <r>
    <x v="31"/>
    <n v="20789131.206999999"/>
    <x v="3"/>
    <x v="3"/>
  </r>
  <r>
    <x v="32"/>
    <n v="55167041.643799998"/>
    <x v="2"/>
    <x v="2"/>
  </r>
  <r>
    <x v="33"/>
    <n v="54627007.120899998"/>
    <x v="2"/>
    <x v="2"/>
  </r>
  <r>
    <x v="34"/>
    <n v="56128271.075999998"/>
    <x v="2"/>
    <x v="2"/>
  </r>
  <r>
    <x v="16"/>
    <n v="76097166.871600002"/>
    <x v="4"/>
    <x v="4"/>
  </r>
  <r>
    <x v="35"/>
    <n v="71265111.507300004"/>
    <x v="4"/>
    <x v="4"/>
  </r>
  <r>
    <x v="36"/>
    <n v="75026480.142800003"/>
    <x v="4"/>
    <x v="4"/>
  </r>
  <r>
    <x v="37"/>
    <n v="75411367.841600001"/>
    <x v="4"/>
    <x v="4"/>
  </r>
  <r>
    <x v="38"/>
    <n v="101557242.73909999"/>
    <x v="1"/>
    <x v="1"/>
  </r>
  <r>
    <x v="39"/>
    <n v="64672026.8891"/>
    <x v="2"/>
    <x v="2"/>
  </r>
  <r>
    <x v="40"/>
    <n v="161174369.20370001"/>
    <x v="0"/>
    <x v="0"/>
  </r>
  <r>
    <x v="16"/>
    <n v="34174982.392999999"/>
    <x v="3"/>
    <x v="3"/>
  </r>
  <r>
    <x v="41"/>
    <n v="41403641.141599998"/>
    <x v="2"/>
    <x v="2"/>
  </r>
  <r>
    <x v="42"/>
    <n v="60659164.561800003"/>
    <x v="2"/>
    <x v="2"/>
  </r>
  <r>
    <x v="43"/>
    <n v="24915088.286200002"/>
    <x v="3"/>
    <x v="3"/>
  </r>
  <r>
    <x v="43"/>
    <n v="58215073.957599998"/>
    <x v="2"/>
    <x v="2"/>
  </r>
  <r>
    <x v="44"/>
    <n v="29568729.304000001"/>
    <x v="3"/>
    <x v="3"/>
  </r>
  <r>
    <x v="45"/>
    <n v="130106683.33499999"/>
    <x v="0"/>
    <x v="0"/>
  </r>
  <r>
    <x v="33"/>
    <n v="91327224.815099999"/>
    <x v="1"/>
    <x v="1"/>
  </r>
  <r>
    <x v="23"/>
    <n v="74759370.142700002"/>
    <x v="2"/>
    <x v="2"/>
  </r>
  <r>
    <x v="46"/>
    <n v="62697516.958499998"/>
    <x v="2"/>
    <x v="2"/>
  </r>
  <r>
    <x v="34"/>
    <n v="71598809.9428"/>
    <x v="4"/>
    <x v="4"/>
  </r>
  <r>
    <x v="32"/>
    <n v="71978458.802300006"/>
    <x v="4"/>
    <x v="4"/>
  </r>
  <r>
    <x v="5"/>
    <n v="69966578.718999997"/>
    <x v="1"/>
    <x v="1"/>
  </r>
  <r>
    <x v="47"/>
    <n v="68749032.358700007"/>
    <x v="4"/>
    <x v="4"/>
  </r>
  <r>
    <x v="6"/>
    <n v="181082030.10749999"/>
    <x v="0"/>
    <x v="0"/>
  </r>
  <r>
    <x v="48"/>
    <n v="161523609.25909999"/>
    <x v="0"/>
    <x v="0"/>
  </r>
  <r>
    <x v="49"/>
    <n v="81053680.691699997"/>
    <x v="2"/>
    <x v="2"/>
  </r>
  <r>
    <x v="50"/>
    <n v="106969228.4974"/>
    <x v="1"/>
    <x v="1"/>
  </r>
  <r>
    <x v="51"/>
    <n v="92992930.316"/>
    <x v="4"/>
    <x v="4"/>
  </r>
  <r>
    <x v="52"/>
    <n v="175392380.111"/>
    <x v="0"/>
    <x v="0"/>
  </r>
  <r>
    <x v="43"/>
    <n v="96138836.991500005"/>
    <x v="1"/>
    <x v="1"/>
  </r>
  <r>
    <x v="49"/>
    <n v="186197355.6886"/>
    <x v="0"/>
    <x v="0"/>
  </r>
  <r>
    <x v="53"/>
    <n v="83499559.453199998"/>
    <x v="1"/>
    <x v="1"/>
  </r>
  <r>
    <x v="30"/>
    <n v="95900557.552499995"/>
    <x v="1"/>
    <x v="1"/>
  </r>
  <r>
    <x v="54"/>
    <n v="156479075.6701"/>
    <x v="0"/>
    <x v="0"/>
  </r>
  <r>
    <x v="55"/>
    <n v="49906433.421800002"/>
    <x v="2"/>
    <x v="2"/>
  </r>
  <r>
    <x v="56"/>
    <n v="66241292.786399998"/>
    <x v="2"/>
    <x v="2"/>
  </r>
  <r>
    <x v="57"/>
    <n v="100460526.32099999"/>
    <x v="1"/>
    <x v="1"/>
  </r>
  <r>
    <x v="58"/>
    <n v="95273736.926699996"/>
    <x v="1"/>
    <x v="1"/>
  </r>
  <r>
    <x v="59"/>
    <n v="31847434.391600002"/>
    <x v="3"/>
    <x v="3"/>
  </r>
  <r>
    <x v="60"/>
    <n v="72991527.060399994"/>
    <x v="4"/>
    <x v="4"/>
  </r>
  <r>
    <x v="3"/>
    <n v="70018845.505099997"/>
    <x v="4"/>
    <x v="4"/>
  </r>
  <r>
    <x v="61"/>
    <n v="90368382.600099996"/>
    <x v="4"/>
    <x v="4"/>
  </r>
  <r>
    <x v="62"/>
    <n v="28895269.504999999"/>
    <x v="3"/>
    <x v="3"/>
  </r>
  <r>
    <x v="45"/>
    <n v="80995476.187900007"/>
    <x v="1"/>
    <x v="1"/>
  </r>
  <r>
    <x v="35"/>
    <n v="159527630.6085"/>
    <x v="0"/>
    <x v="0"/>
  </r>
  <r>
    <x v="62"/>
    <n v="99558424.365700006"/>
    <x v="1"/>
    <x v="1"/>
  </r>
  <r>
    <x v="63"/>
    <n v="68892969.127399996"/>
    <x v="2"/>
    <x v="2"/>
  </r>
  <r>
    <x v="45"/>
    <n v="97693758.725899994"/>
    <x v="4"/>
    <x v="4"/>
  </r>
  <r>
    <x v="64"/>
    <n v="73492746.046599999"/>
    <x v="4"/>
    <x v="4"/>
  </r>
  <r>
    <x v="61"/>
    <n v="82119484.707599998"/>
    <x v="1"/>
    <x v="1"/>
  </r>
  <r>
    <x v="36"/>
    <n v="170903358.4524"/>
    <x v="0"/>
    <x v="0"/>
  </r>
  <r>
    <x v="27"/>
    <n v="83081804.263500005"/>
    <x v="1"/>
    <x v="1"/>
  </r>
  <r>
    <x v="65"/>
    <n v="64700154.614100002"/>
    <x v="2"/>
    <x v="2"/>
  </r>
  <r>
    <x v="66"/>
    <n v="49777180.898199998"/>
    <x v="2"/>
    <x v="2"/>
  </r>
  <r>
    <x v="67"/>
    <n v="50909396.775399998"/>
    <x v="4"/>
    <x v="4"/>
  </r>
  <r>
    <x v="26"/>
    <n v="173721379.29629999"/>
    <x v="0"/>
    <x v="0"/>
  </r>
  <r>
    <x v="68"/>
    <n v="106174072.5386"/>
    <x v="1"/>
    <x v="1"/>
  </r>
  <r>
    <x v="60"/>
    <n v="168343761.03510001"/>
    <x v="0"/>
    <x v="0"/>
  </r>
  <r>
    <x v="69"/>
    <n v="26001375.259"/>
    <x v="3"/>
    <x v="3"/>
  </r>
  <r>
    <x v="70"/>
    <n v="166650531.89140001"/>
    <x v="0"/>
    <x v="0"/>
  </r>
  <r>
    <x v="5"/>
    <n v="66418583.614699997"/>
    <x v="4"/>
    <x v="4"/>
  </r>
  <r>
    <x v="71"/>
    <n v="49480989.884099998"/>
    <x v="2"/>
    <x v="2"/>
  </r>
  <r>
    <x v="72"/>
    <n v="87732092.830300003"/>
    <x v="1"/>
    <x v="1"/>
  </r>
  <r>
    <x v="21"/>
    <n v="74350966.853599995"/>
    <x v="2"/>
    <x v="2"/>
  </r>
  <r>
    <x v="67"/>
    <n v="66151451.735799998"/>
    <x v="2"/>
    <x v="2"/>
  </r>
  <r>
    <x v="71"/>
    <n v="93351043.051200002"/>
    <x v="1"/>
    <x v="1"/>
  </r>
  <r>
    <x v="1"/>
    <n v="132905734.54279999"/>
    <x v="0"/>
    <x v="0"/>
  </r>
  <r>
    <x v="2"/>
    <n v="160896971.7369"/>
    <x v="0"/>
    <x v="0"/>
  </r>
  <r>
    <x v="73"/>
    <n v="99165273.362200007"/>
    <x v="1"/>
    <x v="1"/>
  </r>
  <r>
    <x v="74"/>
    <n v="60987946.075999998"/>
    <x v="2"/>
    <x v="2"/>
  </r>
  <r>
    <x v="66"/>
    <n v="71162653.121700004"/>
    <x v="4"/>
    <x v="4"/>
  </r>
  <r>
    <x v="31"/>
    <n v="70216290.743200004"/>
    <x v="2"/>
    <x v="2"/>
  </r>
  <r>
    <x v="75"/>
    <n v="185966964.4463"/>
    <x v="0"/>
    <x v="0"/>
  </r>
  <r>
    <x v="53"/>
    <n v="17023142.135600001"/>
    <x v="3"/>
    <x v="3"/>
  </r>
  <r>
    <x v="76"/>
    <n v="181235127.8766"/>
    <x v="0"/>
    <x v="0"/>
  </r>
  <r>
    <x v="77"/>
    <n v="64603716.487000003"/>
    <x v="2"/>
    <x v="2"/>
  </r>
  <r>
    <x v="78"/>
    <n v="161890575.3159"/>
    <x v="0"/>
    <x v="0"/>
  </r>
  <r>
    <x v="62"/>
    <n v="173482096.31020001"/>
    <x v="0"/>
    <x v="0"/>
  </r>
  <r>
    <x v="79"/>
    <n v="69403284.2949"/>
    <x v="4"/>
    <x v="4"/>
  </r>
  <r>
    <x v="80"/>
    <n v="68332235.087599993"/>
    <x v="4"/>
    <x v="4"/>
  </r>
  <r>
    <x v="81"/>
    <n v="94156865.905900002"/>
    <x v="1"/>
    <x v="1"/>
  </r>
  <r>
    <x v="65"/>
    <n v="105247098.23280001"/>
    <x v="1"/>
    <x v="1"/>
  </r>
  <r>
    <x v="40"/>
    <n v="22508482.367800001"/>
    <x v="3"/>
    <x v="3"/>
  </r>
  <r>
    <x v="64"/>
    <n v="91090688.045599997"/>
    <x v="1"/>
    <x v="1"/>
  </r>
  <r>
    <x v="81"/>
    <n v="29763007.682300001"/>
    <x v="3"/>
    <x v="3"/>
  </r>
  <r>
    <x v="44"/>
    <n v="96352552.367599994"/>
    <x v="1"/>
    <x v="1"/>
  </r>
  <r>
    <x v="82"/>
    <n v="54511126.516500004"/>
    <x v="2"/>
    <x v="2"/>
  </r>
  <r>
    <x v="50"/>
    <n v="166119400.05939999"/>
    <x v="0"/>
    <x v="0"/>
  </r>
  <r>
    <x v="73"/>
    <n v="73868565.290800005"/>
    <x v="4"/>
    <x v="4"/>
  </r>
  <r>
    <x v="61"/>
    <n v="31756987.924899999"/>
    <x v="3"/>
    <x v="3"/>
  </r>
  <r>
    <x v="83"/>
    <n v="159283356.75670001"/>
    <x v="0"/>
    <x v="0"/>
  </r>
  <r>
    <x v="74"/>
    <n v="97787175.891900003"/>
    <x v="1"/>
    <x v="1"/>
  </r>
  <r>
    <x v="37"/>
    <n v="101616007.2485"/>
    <x v="1"/>
    <x v="1"/>
  </r>
  <r>
    <x v="84"/>
    <n v="25539221.210200001"/>
    <x v="3"/>
    <x v="3"/>
  </r>
  <r>
    <x v="85"/>
    <n v="59241996.975900002"/>
    <x v="4"/>
    <x v="4"/>
  </r>
  <r>
    <x v="74"/>
    <n v="18489371.908"/>
    <x v="3"/>
    <x v="3"/>
  </r>
  <r>
    <x v="22"/>
    <n v="138221979.25639999"/>
    <x v="0"/>
    <x v="0"/>
  </r>
  <r>
    <x v="37"/>
    <n v="189806039.4438"/>
    <x v="0"/>
    <x v="0"/>
  </r>
  <r>
    <x v="74"/>
    <n v="160269113.8441"/>
    <x v="0"/>
    <x v="0"/>
  </r>
  <r>
    <x v="86"/>
    <n v="193890778.4711"/>
    <x v="0"/>
    <x v="0"/>
  </r>
  <r>
    <x v="9"/>
    <n v="173942289.0311"/>
    <x v="0"/>
    <x v="0"/>
  </r>
  <r>
    <x v="87"/>
    <n v="74114211.929000005"/>
    <x v="2"/>
    <x v="2"/>
  </r>
  <r>
    <x v="68"/>
    <n v="29250037.4571"/>
    <x v="3"/>
    <x v="3"/>
  </r>
  <r>
    <x v="56"/>
    <n v="114981887.1382"/>
    <x v="1"/>
    <x v="1"/>
  </r>
  <r>
    <x v="84"/>
    <n v="182560942.75"/>
    <x v="0"/>
    <x v="0"/>
  </r>
  <r>
    <x v="78"/>
    <n v="53777375.652000003"/>
    <x v="2"/>
    <x v="2"/>
  </r>
  <r>
    <x v="75"/>
    <n v="65543095.282399997"/>
    <x v="2"/>
    <x v="2"/>
  </r>
  <r>
    <x v="66"/>
    <n v="29082784.6263"/>
    <x v="3"/>
    <x v="3"/>
  </r>
  <r>
    <x v="53"/>
    <n v="61593832.141500004"/>
    <x v="4"/>
    <x v="4"/>
  </r>
  <r>
    <x v="52"/>
    <n v="68701114.011700004"/>
    <x v="4"/>
    <x v="4"/>
  </r>
  <r>
    <x v="69"/>
    <n v="98875775.673899993"/>
    <x v="1"/>
    <x v="1"/>
  </r>
  <r>
    <x v="43"/>
    <n v="72804624.909700006"/>
    <x v="4"/>
    <x v="4"/>
  </r>
  <r>
    <x v="40"/>
    <n v="60509181.187899999"/>
    <x v="2"/>
    <x v="2"/>
  </r>
  <r>
    <x v="88"/>
    <n v="52554254.637699999"/>
    <x v="2"/>
    <x v="2"/>
  </r>
  <r>
    <x v="49"/>
    <n v="15866061.9243"/>
    <x v="3"/>
    <x v="3"/>
  </r>
  <r>
    <x v="55"/>
    <n v="28312942.051199999"/>
    <x v="3"/>
    <x v="3"/>
  </r>
  <r>
    <x v="2"/>
    <n v="71844860.617400005"/>
    <x v="4"/>
    <x v="4"/>
  </r>
  <r>
    <x v="77"/>
    <n v="96801703.972900003"/>
    <x v="1"/>
    <x v="1"/>
  </r>
  <r>
    <x v="59"/>
    <n v="162010240.40759999"/>
    <x v="0"/>
    <x v="0"/>
  </r>
  <r>
    <x v="12"/>
    <n v="173529672.38139999"/>
    <x v="0"/>
    <x v="0"/>
  </r>
  <r>
    <x v="35"/>
    <n v="56238839.191299997"/>
    <x v="2"/>
    <x v="2"/>
  </r>
  <r>
    <x v="48"/>
    <n v="53078832.100599997"/>
    <x v="2"/>
    <x v="2"/>
  </r>
  <r>
    <x v="25"/>
    <n v="54715374.034199998"/>
    <x v="2"/>
    <x v="2"/>
  </r>
  <r>
    <x v="62"/>
    <n v="74967470.944000006"/>
    <x v="4"/>
    <x v="4"/>
  </r>
  <r>
    <x v="89"/>
    <n v="144011005.23710001"/>
    <x v="0"/>
    <x v="0"/>
  </r>
  <r>
    <x v="14"/>
    <n v="93217725.291500002"/>
    <x v="1"/>
    <x v="1"/>
  </r>
  <r>
    <x v="18"/>
    <n v="59711514.853799999"/>
    <x v="2"/>
    <x v="2"/>
  </r>
  <r>
    <x v="52"/>
    <n v="15216179.547800001"/>
    <x v="3"/>
    <x v="3"/>
  </r>
  <r>
    <x v="19"/>
    <n v="15504117.917300001"/>
    <x v="3"/>
    <x v="3"/>
  </r>
  <r>
    <x v="27"/>
    <n v="33462119.278900001"/>
    <x v="3"/>
    <x v="3"/>
  </r>
  <r>
    <x v="80"/>
    <n v="92825770.402099997"/>
    <x v="1"/>
    <x v="1"/>
  </r>
  <r>
    <x v="7"/>
    <n v="25053193.876899999"/>
    <x v="3"/>
    <x v="3"/>
  </r>
  <r>
    <x v="57"/>
    <n v="184297830.90889999"/>
    <x v="0"/>
    <x v="0"/>
  </r>
  <r>
    <x v="33"/>
    <n v="23545985.650699999"/>
    <x v="3"/>
    <x v="3"/>
  </r>
  <r>
    <x v="57"/>
    <n v="59959696.251199998"/>
    <x v="2"/>
    <x v="2"/>
  </r>
  <r>
    <x v="50"/>
    <n v="33040903.544199999"/>
    <x v="3"/>
    <x v="3"/>
  </r>
  <r>
    <x v="11"/>
    <n v="125404961.8374"/>
    <x v="0"/>
    <x v="0"/>
  </r>
  <r>
    <x v="87"/>
    <n v="174640282.83090001"/>
    <x v="0"/>
    <x v="0"/>
  </r>
  <r>
    <x v="2"/>
    <n v="21182739.619600002"/>
    <x v="3"/>
    <x v="3"/>
  </r>
  <r>
    <x v="52"/>
    <n v="103914610.7589"/>
    <x v="1"/>
    <x v="1"/>
  </r>
  <r>
    <x v="16"/>
    <n v="62438029.851000004"/>
    <x v="2"/>
    <x v="2"/>
  </r>
  <r>
    <x v="32"/>
    <n v="93225789.662300006"/>
    <x v="1"/>
    <x v="1"/>
  </r>
  <r>
    <x v="88"/>
    <n v="173583082.2818"/>
    <x v="0"/>
    <x v="0"/>
  </r>
  <r>
    <x v="90"/>
    <n v="72021060.413800001"/>
    <x v="4"/>
    <x v="4"/>
  </r>
  <r>
    <x v="22"/>
    <n v="90229357.376699999"/>
    <x v="4"/>
    <x v="4"/>
  </r>
  <r>
    <x v="82"/>
    <n v="69717255.983400002"/>
    <x v="4"/>
    <x v="4"/>
  </r>
  <r>
    <x v="91"/>
    <n v="142752878.34599999"/>
    <x v="0"/>
    <x v="0"/>
  </r>
  <r>
    <x v="8"/>
    <n v="45333404.281999998"/>
    <x v="2"/>
    <x v="2"/>
  </r>
  <r>
    <x v="15"/>
    <n v="163928128.32659999"/>
    <x v="0"/>
    <x v="0"/>
  </r>
  <r>
    <x v="31"/>
    <n v="161659523.8603"/>
    <x v="0"/>
    <x v="0"/>
  </r>
  <r>
    <x v="13"/>
    <n v="29514627.693799999"/>
    <x v="3"/>
    <x v="3"/>
  </r>
  <r>
    <x v="65"/>
    <n v="30255932.3924"/>
    <x v="3"/>
    <x v="3"/>
  </r>
  <r>
    <x v="92"/>
    <n v="26260691.928100001"/>
    <x v="3"/>
    <x v="3"/>
  </r>
  <r>
    <x v="63"/>
    <n v="34384111.901600003"/>
    <x v="3"/>
    <x v="3"/>
  </r>
  <r>
    <x v="90"/>
    <n v="60954090.747699998"/>
    <x v="2"/>
    <x v="2"/>
  </r>
  <r>
    <x v="93"/>
    <n v="103264686.4428"/>
    <x v="1"/>
    <x v="1"/>
  </r>
  <r>
    <x v="73"/>
    <n v="51812085.133100003"/>
    <x v="2"/>
    <x v="2"/>
  </r>
  <r>
    <x v="67"/>
    <n v="159716395.81900001"/>
    <x v="0"/>
    <x v="0"/>
  </r>
  <r>
    <x v="94"/>
    <n v="51228341.632799998"/>
    <x v="2"/>
    <x v="2"/>
  </r>
  <r>
    <x v="89"/>
    <n v="60642103.828100003"/>
    <x v="2"/>
    <x v="2"/>
  </r>
  <r>
    <x v="78"/>
    <n v="31046961.4153"/>
    <x v="3"/>
    <x v="3"/>
  </r>
  <r>
    <x v="80"/>
    <n v="29872311.3849"/>
    <x v="3"/>
    <x v="3"/>
  </r>
  <r>
    <x v="32"/>
    <n v="26646667.758900002"/>
    <x v="3"/>
    <x v="3"/>
  </r>
  <r>
    <x v="10"/>
    <n v="74218963.469899997"/>
    <x v="4"/>
    <x v="4"/>
  </r>
  <r>
    <x v="6"/>
    <n v="69591913.784199998"/>
    <x v="4"/>
    <x v="4"/>
  </r>
  <r>
    <x v="59"/>
    <n v="99969972.2289"/>
    <x v="1"/>
    <x v="1"/>
  </r>
  <r>
    <x v="3"/>
    <n v="29789824.769000001"/>
    <x v="3"/>
    <x v="3"/>
  </r>
  <r>
    <x v="37"/>
    <n v="63351792.754299998"/>
    <x v="2"/>
    <x v="2"/>
  </r>
  <r>
    <x v="1"/>
    <n v="89429671.577800006"/>
    <x v="4"/>
    <x v="4"/>
  </r>
  <r>
    <x v="89"/>
    <n v="49449651.515000001"/>
    <x v="4"/>
    <x v="4"/>
  </r>
  <r>
    <x v="4"/>
    <n v="80792931.938899994"/>
    <x v="4"/>
    <x v="4"/>
  </r>
  <r>
    <x v="91"/>
    <n v="34959143.320600003"/>
    <x v="3"/>
    <x v="3"/>
  </r>
  <r>
    <x v="85"/>
    <n v="18474787.0825"/>
    <x v="3"/>
    <x v="3"/>
  </r>
  <r>
    <x v="83"/>
    <n v="92814312.0229"/>
    <x v="1"/>
    <x v="1"/>
  </r>
  <r>
    <x v="56"/>
    <n v="193569749.57179999"/>
    <x v="0"/>
    <x v="0"/>
  </r>
  <r>
    <x v="79"/>
    <n v="51117617.483999997"/>
    <x v="2"/>
    <x v="2"/>
  </r>
  <r>
    <x v="95"/>
    <n v="91833884.908299997"/>
    <x v="4"/>
    <x v="4"/>
  </r>
  <r>
    <x v="59"/>
    <n v="70642446.7676"/>
    <x v="4"/>
    <x v="4"/>
  </r>
  <r>
    <x v="0"/>
    <n v="98029054.738800004"/>
    <x v="1"/>
    <x v="1"/>
  </r>
  <r>
    <x v="95"/>
    <n v="75062735.850299999"/>
    <x v="1"/>
    <x v="1"/>
  </r>
  <r>
    <x v="41"/>
    <n v="76969380.783199996"/>
    <x v="1"/>
    <x v="1"/>
  </r>
  <r>
    <x v="93"/>
    <n v="72236374.527199998"/>
    <x v="2"/>
    <x v="2"/>
  </r>
  <r>
    <x v="3"/>
    <n v="91785502.152799994"/>
    <x v="1"/>
    <x v="1"/>
  </r>
  <r>
    <x v="75"/>
    <n v="29847616.538600001"/>
    <x v="3"/>
    <x v="3"/>
  </r>
  <r>
    <x v="96"/>
    <n v="29031427.364399999"/>
    <x v="3"/>
    <x v="3"/>
  </r>
  <r>
    <x v="36"/>
    <n v="102386821.1268"/>
    <x v="1"/>
    <x v="1"/>
  </r>
  <r>
    <x v="80"/>
    <n v="50228109.268100001"/>
    <x v="2"/>
    <x v="2"/>
  </r>
  <r>
    <x v="97"/>
    <n v="80428558.6285"/>
    <x v="4"/>
    <x v="4"/>
  </r>
  <r>
    <x v="98"/>
    <n v="95534847.409600005"/>
    <x v="1"/>
    <x v="1"/>
  </r>
  <r>
    <x v="63"/>
    <n v="196671446.3484"/>
    <x v="0"/>
    <x v="0"/>
  </r>
  <r>
    <x v="84"/>
    <n v="73104591.213599995"/>
    <x v="4"/>
    <x v="4"/>
  </r>
  <r>
    <x v="92"/>
    <n v="71125419.262199998"/>
    <x v="4"/>
    <x v="4"/>
  </r>
  <r>
    <x v="99"/>
    <n v="26951948.273600001"/>
    <x v="3"/>
    <x v="3"/>
  </r>
  <r>
    <x v="29"/>
    <n v="169891659.83309999"/>
    <x v="0"/>
    <x v="0"/>
  </r>
  <r>
    <x v="94"/>
    <n v="158242137.2638"/>
    <x v="0"/>
    <x v="0"/>
  </r>
  <r>
    <x v="23"/>
    <n v="19530632.474599998"/>
    <x v="3"/>
    <x v="3"/>
  </r>
  <r>
    <x v="30"/>
    <n v="72124792.952999994"/>
    <x v="4"/>
    <x v="4"/>
  </r>
  <r>
    <x v="71"/>
    <n v="68490738.233700007"/>
    <x v="4"/>
    <x v="4"/>
  </r>
  <r>
    <x v="46"/>
    <n v="180511755.62169999"/>
    <x v="0"/>
    <x v="0"/>
  </r>
  <r>
    <x v="0"/>
    <n v="70089484.062800005"/>
    <x v="4"/>
    <x v="4"/>
  </r>
  <r>
    <x v="51"/>
    <n v="36252577.991599999"/>
    <x v="3"/>
    <x v="3"/>
  </r>
  <r>
    <x v="21"/>
    <n v="30577639.252"/>
    <x v="3"/>
    <x v="3"/>
  </r>
  <r>
    <x v="55"/>
    <n v="87475577.557600006"/>
    <x v="1"/>
    <x v="1"/>
  </r>
  <r>
    <x v="64"/>
    <n v="52079157.027000003"/>
    <x v="2"/>
    <x v="2"/>
  </r>
  <r>
    <x v="6"/>
    <n v="60183566.487499997"/>
    <x v="2"/>
    <x v="2"/>
  </r>
  <r>
    <x v="72"/>
    <n v="63503336.115599997"/>
    <x v="4"/>
    <x v="4"/>
  </r>
  <r>
    <x v="99"/>
    <n v="70218486.104599997"/>
    <x v="4"/>
    <x v="4"/>
  </r>
  <r>
    <x v="9"/>
    <n v="68689877.619399995"/>
    <x v="4"/>
    <x v="4"/>
  </r>
  <r>
    <x v="100"/>
    <n v="69577329.175600007"/>
    <x v="4"/>
    <x v="4"/>
  </r>
  <r>
    <x v="1"/>
    <n v="41091834.0449"/>
    <x v="2"/>
    <x v="2"/>
  </r>
  <r>
    <x v="76"/>
    <n v="28673578.9388"/>
    <x v="3"/>
    <x v="3"/>
  </r>
  <r>
    <x v="18"/>
    <n v="161371228.58419999"/>
    <x v="0"/>
    <x v="0"/>
  </r>
  <r>
    <x v="91"/>
    <n v="85973464.028200001"/>
    <x v="1"/>
    <x v="1"/>
  </r>
  <r>
    <x v="51"/>
    <n v="50768873.4234"/>
    <x v="2"/>
    <x v="2"/>
  </r>
  <r>
    <x v="96"/>
    <n v="160003029.83860001"/>
    <x v="0"/>
    <x v="0"/>
  </r>
  <r>
    <x v="31"/>
    <n v="94364210.200399995"/>
    <x v="1"/>
    <x v="1"/>
  </r>
  <r>
    <x v="35"/>
    <n v="23059569.817400001"/>
    <x v="3"/>
    <x v="3"/>
  </r>
  <r>
    <x v="99"/>
    <n v="53067201.194499999"/>
    <x v="2"/>
    <x v="2"/>
  </r>
  <r>
    <x v="7"/>
    <n v="61534267.368600003"/>
    <x v="2"/>
    <x v="2"/>
  </r>
  <r>
    <x v="82"/>
    <n v="173578170.93489999"/>
    <x v="0"/>
    <x v="0"/>
  </r>
  <r>
    <x v="19"/>
    <n v="79359118.156599998"/>
    <x v="2"/>
    <x v="2"/>
  </r>
  <r>
    <x v="58"/>
    <n v="170877659.67429999"/>
    <x v="0"/>
    <x v="0"/>
  </r>
  <r>
    <x v="67"/>
    <n v="103795203.5705"/>
    <x v="1"/>
    <x v="1"/>
  </r>
  <r>
    <x v="90"/>
    <n v="90080145.986200005"/>
    <x v="1"/>
    <x v="1"/>
  </r>
  <r>
    <x v="48"/>
    <n v="100282481.32520001"/>
    <x v="1"/>
    <x v="1"/>
  </r>
  <r>
    <x v="12"/>
    <n v="73699692.723700002"/>
    <x v="2"/>
    <x v="2"/>
  </r>
  <r>
    <x v="17"/>
    <n v="157427944.91319999"/>
    <x v="1"/>
    <x v="1"/>
  </r>
  <r>
    <x v="73"/>
    <n v="31113147.836199999"/>
    <x v="3"/>
    <x v="3"/>
  </r>
  <r>
    <x v="96"/>
    <n v="48243539.344300002"/>
    <x v="2"/>
    <x v="2"/>
  </r>
  <r>
    <x v="0"/>
    <n v="61663813.632600002"/>
    <x v="2"/>
    <x v="2"/>
  </r>
  <r>
    <x v="45"/>
    <n v="42311098.579400003"/>
    <x v="2"/>
    <x v="2"/>
  </r>
  <r>
    <x v="88"/>
    <n v="94084672.789800003"/>
    <x v="1"/>
    <x v="1"/>
  </r>
  <r>
    <x v="97"/>
    <n v="101574694.906"/>
    <x v="1"/>
    <x v="1"/>
  </r>
  <r>
    <x v="91"/>
    <n v="93905336.600899994"/>
    <x v="4"/>
    <x v="4"/>
  </r>
  <r>
    <x v="77"/>
    <n v="73660547.372400001"/>
    <x v="4"/>
    <x v="4"/>
  </r>
  <r>
    <x v="28"/>
    <n v="127182452.9148"/>
    <x v="4"/>
    <x v="4"/>
  </r>
  <r>
    <x v="44"/>
    <n v="50690768.480800003"/>
    <x v="2"/>
    <x v="2"/>
  </r>
  <r>
    <x v="22"/>
    <n v="32311204.023499999"/>
    <x v="3"/>
    <x v="3"/>
  </r>
  <r>
    <x v="58"/>
    <n v="52890929.070500001"/>
    <x v="2"/>
    <x v="2"/>
  </r>
  <r>
    <x v="34"/>
    <n v="80294751.866600007"/>
    <x v="1"/>
    <x v="1"/>
  </r>
  <r>
    <x v="92"/>
    <n v="56234921.897"/>
    <x v="2"/>
    <x v="2"/>
  </r>
  <r>
    <x v="54"/>
    <n v="96065365.079699993"/>
    <x v="1"/>
    <x v="1"/>
  </r>
  <r>
    <x v="34"/>
    <n v="24229788.256000001"/>
    <x v="3"/>
    <x v="3"/>
  </r>
  <r>
    <x v="60"/>
    <n v="59060290.022500001"/>
    <x v="2"/>
    <x v="2"/>
  </r>
  <r>
    <x v="7"/>
    <n v="182652481.88859999"/>
    <x v="0"/>
    <x v="0"/>
  </r>
  <r>
    <x v="42"/>
    <n v="71561444.440899998"/>
    <x v="4"/>
    <x v="4"/>
  </r>
  <r>
    <x v="39"/>
    <n v="134059540.7735"/>
    <x v="1"/>
    <x v="1"/>
  </r>
  <r>
    <x v="39"/>
    <n v="45950173.101999998"/>
    <x v="3"/>
    <x v="3"/>
  </r>
  <r>
    <x v="71"/>
    <n v="158453419.0846"/>
    <x v="0"/>
    <x v="0"/>
  </r>
  <r>
    <x v="70"/>
    <n v="55819078.9529"/>
    <x v="2"/>
    <x v="2"/>
  </r>
  <r>
    <x v="101"/>
    <n v="72049751.830799997"/>
    <x v="4"/>
    <x v="4"/>
  </r>
  <r>
    <x v="59"/>
    <n v="53343316.3213"/>
    <x v="2"/>
    <x v="2"/>
  </r>
  <r>
    <x v="28"/>
    <n v="36227082.695"/>
    <x v="3"/>
    <x v="3"/>
  </r>
  <r>
    <x v="26"/>
    <n v="30291171.7097"/>
    <x v="3"/>
    <x v="3"/>
  </r>
  <r>
    <x v="102"/>
    <n v="27516719.8024"/>
    <x v="3"/>
    <x v="3"/>
  </r>
  <r>
    <x v="98"/>
    <n v="158058073.1629"/>
    <x v="0"/>
    <x v="0"/>
  </r>
  <r>
    <x v="101"/>
    <n v="31254393.411499999"/>
    <x v="3"/>
    <x v="3"/>
  </r>
  <r>
    <x v="29"/>
    <n v="52435260.684199996"/>
    <x v="2"/>
    <x v="2"/>
  </r>
  <r>
    <x v="41"/>
    <n v="133423626.6649"/>
    <x v="0"/>
    <x v="0"/>
  </r>
  <r>
    <x v="65"/>
    <n v="184477212.43790001"/>
    <x v="0"/>
    <x v="0"/>
  </r>
  <r>
    <x v="53"/>
    <n v="75458840.545499995"/>
    <x v="2"/>
    <x v="2"/>
  </r>
  <r>
    <x v="37"/>
    <n v="27342114.834399998"/>
    <x v="3"/>
    <x v="3"/>
  </r>
  <r>
    <x v="20"/>
    <n v="67674367.7729"/>
    <x v="4"/>
    <x v="4"/>
  </r>
  <r>
    <x v="9"/>
    <n v="28153925.096799999"/>
    <x v="3"/>
    <x v="3"/>
  </r>
  <r>
    <x v="54"/>
    <n v="70423992.221200004"/>
    <x v="4"/>
    <x v="4"/>
  </r>
  <r>
    <x v="16"/>
    <n v="179422697.82300001"/>
    <x v="0"/>
    <x v="0"/>
  </r>
  <r>
    <x v="23"/>
    <n v="167366776.86809999"/>
    <x v="0"/>
    <x v="0"/>
  </r>
  <r>
    <x v="60"/>
    <n v="101198921.2466"/>
    <x v="1"/>
    <x v="1"/>
  </r>
  <r>
    <x v="11"/>
    <n v="44235444.989799999"/>
    <x v="2"/>
    <x v="2"/>
  </r>
  <r>
    <x v="20"/>
    <n v="23387373.283500001"/>
    <x v="3"/>
    <x v="3"/>
  </r>
  <r>
    <x v="76"/>
    <n v="70958487.126800001"/>
    <x v="4"/>
    <x v="4"/>
  </r>
  <r>
    <x v="0"/>
    <n v="17513897.015900001"/>
    <x v="3"/>
    <x v="3"/>
  </r>
  <r>
    <x v="103"/>
    <n v="32613215.4443"/>
    <x v="3"/>
    <x v="3"/>
  </r>
  <r>
    <x v="61"/>
    <n v="134887515.55720001"/>
    <x v="0"/>
    <x v="0"/>
  </r>
  <r>
    <x v="11"/>
    <n v="31934643.890700001"/>
    <x v="3"/>
    <x v="3"/>
  </r>
  <r>
    <x v="30"/>
    <n v="61830405.261299998"/>
    <x v="2"/>
    <x v="2"/>
  </r>
  <r>
    <x v="32"/>
    <n v="161726512.76359999"/>
    <x v="0"/>
    <x v="0"/>
  </r>
  <r>
    <x v="102"/>
    <n v="89062795.088400006"/>
    <x v="1"/>
    <x v="1"/>
  </r>
  <r>
    <x v="102"/>
    <n v="52541017.753399998"/>
    <x v="2"/>
    <x v="2"/>
  </r>
  <r>
    <x v="13"/>
    <n v="51568801.290200002"/>
    <x v="2"/>
    <x v="2"/>
  </r>
  <r>
    <x v="78"/>
    <n v="98512779.332900003"/>
    <x v="1"/>
    <x v="1"/>
  </r>
  <r>
    <x v="66"/>
    <n v="93056660.722100005"/>
    <x v="1"/>
    <x v="1"/>
  </r>
  <r>
    <x v="56"/>
    <n v="29771129.449000001"/>
    <x v="3"/>
    <x v="3"/>
  </r>
  <r>
    <x v="4"/>
    <n v="70286427.993200004"/>
    <x v="2"/>
    <x v="2"/>
  </r>
  <r>
    <x v="38"/>
    <n v="97962384.645600006"/>
    <x v="4"/>
    <x v="4"/>
  </r>
  <r>
    <x v="52"/>
    <n v="71039879.307099998"/>
    <x v="2"/>
    <x v="2"/>
  </r>
  <r>
    <x v="22"/>
    <n v="81324261.506999999"/>
    <x v="1"/>
    <x v="1"/>
  </r>
  <r>
    <x v="38"/>
    <n v="38152001.112599999"/>
    <x v="3"/>
    <x v="3"/>
  </r>
  <r>
    <x v="90"/>
    <n v="184329786.1552"/>
    <x v="0"/>
    <x v="0"/>
  </r>
  <r>
    <x v="93"/>
    <n v="176818085.9797"/>
    <x v="0"/>
    <x v="0"/>
  </r>
  <r>
    <x v="79"/>
    <n v="172885124.85980001"/>
    <x v="0"/>
    <x v="0"/>
  </r>
  <r>
    <x v="42"/>
    <n v="88104246.064999998"/>
    <x v="1"/>
    <x v="1"/>
  </r>
  <r>
    <x v="34"/>
    <n v="173195834.08239999"/>
    <x v="0"/>
    <x v="0"/>
  </r>
  <r>
    <x v="76"/>
    <n v="92609966.205899999"/>
    <x v="1"/>
    <x v="1"/>
  </r>
  <r>
    <x v="77"/>
    <n v="192731543.91429999"/>
    <x v="0"/>
    <x v="0"/>
  </r>
  <r>
    <x v="101"/>
    <n v="96147722.736599997"/>
    <x v="1"/>
    <x v="1"/>
  </r>
  <r>
    <x v="57"/>
    <n v="27777704.8708"/>
    <x v="3"/>
    <x v="3"/>
  </r>
  <r>
    <x v="77"/>
    <n v="26376044.017000001"/>
    <x v="3"/>
    <x v="3"/>
  </r>
  <r>
    <x v="56"/>
    <n v="83972249.988499999"/>
    <x v="4"/>
    <x v="4"/>
  </r>
  <r>
    <x v="78"/>
    <n v="68013551.954300001"/>
    <x v="4"/>
    <x v="4"/>
  </r>
  <r>
    <x v="94"/>
    <n v="70033080.997799993"/>
    <x v="4"/>
    <x v="4"/>
  </r>
  <r>
    <x v="15"/>
    <n v="15255696.534600001"/>
    <x v="3"/>
    <x v="3"/>
  </r>
  <r>
    <x v="89"/>
    <n v="20813931.5174"/>
    <x v="3"/>
    <x v="3"/>
  </r>
  <r>
    <x v="69"/>
    <n v="164915306.09549999"/>
    <x v="0"/>
    <x v="0"/>
  </r>
  <r>
    <x v="69"/>
    <n v="58971573.702699997"/>
    <x v="2"/>
    <x v="2"/>
  </r>
  <r>
    <x v="14"/>
    <n v="53051430.1171"/>
    <x v="2"/>
    <x v="2"/>
  </r>
  <r>
    <x v="66"/>
    <n v="157185156.36390001"/>
    <x v="0"/>
    <x v="0"/>
  </r>
  <r>
    <x v="76"/>
    <n v="54923579.028499998"/>
    <x v="2"/>
    <x v="2"/>
  </r>
  <r>
    <x v="46"/>
    <n v="118405372.61139999"/>
    <x v="1"/>
    <x v="1"/>
  </r>
  <r>
    <x v="36"/>
    <n v="53965242.563699998"/>
    <x v="2"/>
    <x v="2"/>
  </r>
  <r>
    <x v="15"/>
    <n v="63890591.863600001"/>
    <x v="2"/>
    <x v="2"/>
  </r>
  <r>
    <x v="60"/>
    <n v="27935558.6193"/>
    <x v="3"/>
    <x v="3"/>
  </r>
  <r>
    <x v="89"/>
    <n v="87498639.379199997"/>
    <x v="1"/>
    <x v="1"/>
  </r>
  <r>
    <x v="25"/>
    <n v="26525347.728300001"/>
    <x v="3"/>
    <x v="3"/>
  </r>
  <r>
    <x v="98"/>
    <n v="49832948.590899996"/>
    <x v="2"/>
    <x v="2"/>
  </r>
  <r>
    <x v="73"/>
    <n v="153786865.68430001"/>
    <x v="0"/>
    <x v="0"/>
  </r>
  <r>
    <x v="84"/>
    <n v="61422208.799699999"/>
    <x v="2"/>
    <x v="2"/>
  </r>
  <r>
    <x v="88"/>
    <n v="29939431.943999998"/>
    <x v="3"/>
    <x v="3"/>
  </r>
  <r>
    <x v="27"/>
    <n v="92122330.605700001"/>
    <x v="4"/>
    <x v="4"/>
  </r>
  <r>
    <x v="23"/>
    <n v="55293424.679099999"/>
    <x v="4"/>
    <x v="4"/>
  </r>
  <r>
    <x v="7"/>
    <n v="70401657.285400003"/>
    <x v="4"/>
    <x v="4"/>
  </r>
  <r>
    <x v="35"/>
    <n v="95692999.004899994"/>
    <x v="1"/>
    <x v="1"/>
  </r>
  <r>
    <x v="79"/>
    <n v="88675895.778200001"/>
    <x v="1"/>
    <x v="1"/>
  </r>
  <r>
    <x v="36"/>
    <n v="32092114.887499999"/>
    <x v="3"/>
    <x v="3"/>
  </r>
  <r>
    <x v="38"/>
    <n v="164578073.18130001"/>
    <x v="0"/>
    <x v="0"/>
  </r>
  <r>
    <x v="65"/>
    <n v="77499847.724199995"/>
    <x v="4"/>
    <x v="4"/>
  </r>
  <r>
    <x v="42"/>
    <n v="183766273.54620001"/>
    <x v="0"/>
    <x v="0"/>
  </r>
  <r>
    <x v="54"/>
    <n v="19759344.642200001"/>
    <x v="3"/>
    <x v="3"/>
  </r>
  <r>
    <x v="87"/>
    <n v="14249095.4847"/>
    <x v="3"/>
    <x v="3"/>
  </r>
  <r>
    <x v="54"/>
    <n v="57502581.619199999"/>
    <x v="2"/>
    <x v="2"/>
  </r>
  <r>
    <x v="47"/>
    <n v="100935384.4215"/>
    <x v="1"/>
    <x v="1"/>
  </r>
  <r>
    <x v="83"/>
    <n v="49566939.907399997"/>
    <x v="2"/>
    <x v="2"/>
  </r>
  <r>
    <x v="47"/>
    <n v="30245799.404599998"/>
    <x v="3"/>
    <x v="3"/>
  </r>
  <r>
    <x v="42"/>
    <n v="25360331.033500001"/>
    <x v="3"/>
    <x v="3"/>
  </r>
  <r>
    <x v="103"/>
    <n v="57278455.783600003"/>
    <x v="2"/>
    <x v="2"/>
  </r>
  <r>
    <x v="74"/>
    <n v="70120736.512799993"/>
    <x v="4"/>
    <x v="4"/>
  </r>
  <r>
    <x v="40"/>
    <n v="71983906.944999993"/>
    <x v="4"/>
    <x v="4"/>
  </r>
  <r>
    <x v="86"/>
    <n v="115788387.12540001"/>
    <x v="1"/>
    <x v="1"/>
  </r>
  <r>
    <x v="41"/>
    <n v="30787573.447700001"/>
    <x v="3"/>
    <x v="3"/>
  </r>
  <r>
    <x v="38"/>
    <n v="53836219.184100002"/>
    <x v="2"/>
    <x v="2"/>
  </r>
  <r>
    <x v="61"/>
    <n v="42915280.839199997"/>
    <x v="2"/>
    <x v="2"/>
  </r>
  <r>
    <x v="90"/>
    <n v="25044054.782600001"/>
    <x v="3"/>
    <x v="3"/>
  </r>
  <r>
    <x v="68"/>
    <n v="63230835.320100002"/>
    <x v="2"/>
    <x v="2"/>
  </r>
  <r>
    <x v="68"/>
    <n v="81656646.652999997"/>
    <x v="4"/>
    <x v="4"/>
  </r>
  <r>
    <x v="48"/>
    <n v="71793421.219099998"/>
    <x v="4"/>
    <x v="4"/>
  </r>
  <r>
    <x v="85"/>
    <n v="88727453.924400002"/>
    <x v="1"/>
    <x v="1"/>
  </r>
  <r>
    <x v="81"/>
    <n v="50039949.462800004"/>
    <x v="2"/>
    <x v="2"/>
  </r>
  <r>
    <x v="8"/>
    <n v="84690591.789499998"/>
    <x v="1"/>
    <x v="1"/>
  </r>
  <r>
    <x v="100"/>
    <n v="23581856.790899999"/>
    <x v="3"/>
    <x v="3"/>
  </r>
  <r>
    <x v="55"/>
    <n v="169704410.8071"/>
    <x v="0"/>
    <x v="0"/>
  </r>
  <r>
    <x v="18"/>
    <n v="19642866.5253"/>
    <x v="3"/>
    <x v="3"/>
  </r>
  <r>
    <x v="97"/>
    <n v="59968065.790899999"/>
    <x v="2"/>
    <x v="2"/>
  </r>
  <r>
    <x v="31"/>
    <n v="55455652.268799998"/>
    <x v="4"/>
    <x v="4"/>
  </r>
  <r>
    <x v="17"/>
    <n v="109114255.22570001"/>
    <x v="4"/>
    <x v="4"/>
  </r>
  <r>
    <x v="63"/>
    <n v="89024535.621399999"/>
    <x v="4"/>
    <x v="4"/>
  </r>
  <r>
    <x v="24"/>
    <n v="160751219.21160001"/>
    <x v="0"/>
    <x v="0"/>
  </r>
  <r>
    <x v="12"/>
    <n v="14395551.656099999"/>
    <x v="3"/>
    <x v="3"/>
  </r>
  <r>
    <x v="97"/>
    <n v="183300843.17919999"/>
    <x v="0"/>
    <x v="0"/>
  </r>
  <r>
    <x v="95"/>
    <n v="134537298.46709999"/>
    <x v="0"/>
    <x v="0"/>
  </r>
  <r>
    <x v="18"/>
    <n v="97047305.2553"/>
    <x v="1"/>
    <x v="1"/>
  </r>
  <r>
    <x v="43"/>
    <n v="165183911.93939999"/>
    <x v="0"/>
    <x v="0"/>
  </r>
  <r>
    <x v="51"/>
    <n v="154188535.0711"/>
    <x v="0"/>
    <x v="0"/>
  </r>
  <r>
    <x v="40"/>
    <n v="103561553.0009"/>
    <x v="1"/>
    <x v="1"/>
  </r>
  <r>
    <x v="27"/>
    <n v="44589082.430200003"/>
    <x v="2"/>
    <x v="2"/>
  </r>
  <r>
    <x v="50"/>
    <n v="57014027.874799997"/>
    <x v="2"/>
    <x v="2"/>
  </r>
  <r>
    <x v="102"/>
    <n v="177588223.63339999"/>
    <x v="0"/>
    <x v="0"/>
  </r>
  <r>
    <x v="95"/>
    <n v="41387041.601999998"/>
    <x v="2"/>
    <x v="2"/>
  </r>
  <r>
    <x v="85"/>
    <n v="174049621.2272"/>
    <x v="0"/>
    <x v="0"/>
  </r>
  <r>
    <x v="10"/>
    <n v="32291573.3431"/>
    <x v="3"/>
    <x v="3"/>
  </r>
  <r>
    <x v="15"/>
    <n v="69270379.439700007"/>
    <x v="4"/>
    <x v="4"/>
  </r>
  <r>
    <x v="24"/>
    <n v="60809854.307400003"/>
    <x v="2"/>
    <x v="2"/>
  </r>
  <r>
    <x v="8"/>
    <n v="142217916.63389999"/>
    <x v="0"/>
    <x v="0"/>
  </r>
  <r>
    <x v="82"/>
    <n v="98410560.406499997"/>
    <x v="1"/>
    <x v="1"/>
  </r>
  <r>
    <x v="86"/>
    <n v="30628664.973900001"/>
    <x v="3"/>
    <x v="3"/>
  </r>
  <r>
    <x v="3"/>
    <n v="50012204.053400002"/>
    <x v="2"/>
    <x v="2"/>
  </r>
  <r>
    <x v="58"/>
    <n v="30307952.7852"/>
    <x v="3"/>
    <x v="3"/>
  </r>
  <r>
    <x v="58"/>
    <n v="68735272.592299998"/>
    <x v="4"/>
    <x v="4"/>
  </r>
  <r>
    <x v="83"/>
    <n v="68299062.929499999"/>
    <x v="4"/>
    <x v="4"/>
  </r>
  <r>
    <x v="29"/>
    <n v="69826446.467600003"/>
    <x v="4"/>
    <x v="4"/>
  </r>
  <r>
    <x v="86"/>
    <n v="68312962.578700006"/>
    <x v="2"/>
    <x v="2"/>
  </r>
  <r>
    <x v="72"/>
    <n v="180554153.14019999"/>
    <x v="0"/>
    <x v="0"/>
  </r>
  <r>
    <x v="92"/>
    <n v="96614326.321400002"/>
    <x v="1"/>
    <x v="1"/>
  </r>
  <r>
    <x v="100"/>
    <n v="173986419.75369999"/>
    <x v="0"/>
    <x v="0"/>
  </r>
  <r>
    <x v="70"/>
    <n v="103663586.082"/>
    <x v="1"/>
    <x v="1"/>
  </r>
  <r>
    <x v="49"/>
    <n v="62107378.860799998"/>
    <x v="4"/>
    <x v="4"/>
  </r>
  <r>
    <x v="39"/>
    <n v="106064047.6101"/>
    <x v="4"/>
    <x v="4"/>
  </r>
  <r>
    <x v="101"/>
    <n v="52611766.438500002"/>
    <x v="2"/>
    <x v="2"/>
  </r>
  <r>
    <x v="28"/>
    <n v="166319434.24239999"/>
    <x v="0"/>
    <x v="0"/>
  </r>
  <r>
    <x v="87"/>
    <n v="101092943.2137"/>
    <x v="1"/>
    <x v="1"/>
  </r>
  <r>
    <x v="101"/>
    <n v="160014346.56560001"/>
    <x v="0"/>
    <x v="0"/>
  </r>
  <r>
    <x v="28"/>
    <n v="138144908.78490001"/>
    <x v="1"/>
    <x v="1"/>
  </r>
  <r>
    <x v="83"/>
    <n v="29928736.8508"/>
    <x v="3"/>
    <x v="3"/>
  </r>
  <r>
    <x v="46"/>
    <n v="33654176.636100002"/>
    <x v="3"/>
    <x v="3"/>
  </r>
  <r>
    <x v="26"/>
    <n v="52229267.723399997"/>
    <x v="2"/>
    <x v="2"/>
  </r>
  <r>
    <x v="41"/>
    <n v="90213630.608099997"/>
    <x v="4"/>
    <x v="4"/>
  </r>
  <r>
    <x v="98"/>
    <n v="68861100.671100006"/>
    <x v="4"/>
    <x v="4"/>
  </r>
  <r>
    <x v="96"/>
    <n v="90605669.785300002"/>
    <x v="1"/>
    <x v="1"/>
  </r>
  <r>
    <x v="19"/>
    <n v="94343597.907199994"/>
    <x v="1"/>
    <x v="1"/>
  </r>
  <r>
    <x v="72"/>
    <n v="79683222.339399993"/>
    <x v="2"/>
    <x v="2"/>
  </r>
  <r>
    <x v="30"/>
    <n v="162454774.47099999"/>
    <x v="0"/>
    <x v="0"/>
  </r>
  <r>
    <x v="67"/>
    <n v="24875121.540899999"/>
    <x v="3"/>
    <x v="3"/>
  </r>
  <r>
    <x v="48"/>
    <n v="29914307.339499999"/>
    <x v="3"/>
    <x v="3"/>
  </r>
  <r>
    <x v="82"/>
    <n v="29704543.3719"/>
    <x v="3"/>
    <x v="3"/>
  </r>
  <r>
    <x v="63"/>
    <n v="130730753.6559"/>
    <x v="1"/>
    <x v="1"/>
  </r>
  <r>
    <x v="8"/>
    <n v="90970895.029799998"/>
    <x v="4"/>
    <x v="4"/>
  </r>
  <r>
    <x v="46"/>
    <n v="78944053.185100004"/>
    <x v="4"/>
    <x v="4"/>
  </r>
  <r>
    <x v="57"/>
    <n v="75191677.535699993"/>
    <x v="4"/>
    <x v="4"/>
  </r>
  <r>
    <x v="9"/>
    <n v="90283658.164299995"/>
    <x v="1"/>
    <x v="1"/>
  </r>
  <r>
    <x v="44"/>
    <n v="69586105.384200007"/>
    <x v="4"/>
    <x v="4"/>
  </r>
  <r>
    <x v="103"/>
    <n v="112939026.14830001"/>
    <x v="1"/>
    <x v="1"/>
  </r>
  <r>
    <x v="100"/>
    <n v="81624930.242300004"/>
    <x v="1"/>
    <x v="1"/>
  </r>
  <r>
    <x v="84"/>
    <n v="92282169.158899993"/>
    <x v="1"/>
    <x v="1"/>
  </r>
  <r>
    <x v="81"/>
    <n v="155830230.32589999"/>
    <x v="0"/>
    <x v="0"/>
  </r>
  <r>
    <x v="70"/>
    <n v="32058624.1756"/>
    <x v="3"/>
    <x v="3"/>
  </r>
  <r>
    <x v="55"/>
    <n v="69097278.640799999"/>
    <x v="4"/>
    <x v="4"/>
  </r>
  <r>
    <x v="33"/>
    <n v="70746807.5669"/>
    <x v="4"/>
    <x v="4"/>
  </r>
  <r>
    <x v="91"/>
    <n v="44467327.913199998"/>
    <x v="2"/>
    <x v="2"/>
  </r>
  <r>
    <x v="53"/>
    <n v="170191605.60820001"/>
    <x v="0"/>
    <x v="0"/>
  </r>
  <r>
    <x v="1"/>
    <n v="30348162.096500002"/>
    <x v="3"/>
    <x v="3"/>
  </r>
  <r>
    <x v="24"/>
    <n v="16467133.530400001"/>
    <x v="3"/>
    <x v="3"/>
  </r>
  <r>
    <x v="86"/>
    <n v="81713993.777700007"/>
    <x v="4"/>
    <x v="4"/>
  </r>
  <r>
    <x v="21"/>
    <n v="214961869.8468"/>
    <x v="0"/>
    <x v="0"/>
  </r>
  <r>
    <x v="93"/>
    <n v="14985573.021199999"/>
    <x v="3"/>
    <x v="3"/>
  </r>
  <r>
    <x v="71"/>
    <n v="30327922.5328"/>
    <x v="3"/>
    <x v="3"/>
  </r>
  <r>
    <x v="97"/>
    <n v="28140029.746100001"/>
    <x v="3"/>
    <x v="3"/>
  </r>
  <r>
    <x v="10"/>
    <n v="55773354.037900001"/>
    <x v="2"/>
    <x v="2"/>
  </r>
  <r>
    <x v="13"/>
    <n v="161423063.64590001"/>
    <x v="0"/>
    <x v="0"/>
  </r>
  <r>
    <x v="47"/>
    <n v="53218021.435000002"/>
    <x v="2"/>
    <x v="2"/>
  </r>
  <r>
    <x v="33"/>
    <n v="158031498.57609999"/>
    <x v="0"/>
    <x v="0"/>
  </r>
  <r>
    <x v="64"/>
    <n v="172707088.62970001"/>
    <x v="0"/>
    <x v="0"/>
  </r>
  <r>
    <x v="79"/>
    <n v="28651671.343600001"/>
    <x v="3"/>
    <x v="3"/>
  </r>
  <r>
    <x v="94"/>
    <n v="97144750.599099994"/>
    <x v="1"/>
    <x v="1"/>
  </r>
  <r>
    <x v="50"/>
    <n v="71433646.935399994"/>
    <x v="4"/>
    <x v="4"/>
  </r>
  <r>
    <x v="68"/>
    <n v="188032118.89320001"/>
    <x v="0"/>
    <x v="0"/>
  </r>
  <r>
    <x v="14"/>
    <n v="26035013.996100001"/>
    <x v="3"/>
    <x v="3"/>
  </r>
  <r>
    <x v="51"/>
    <n v="96079599.6294"/>
    <x v="1"/>
    <x v="1"/>
  </r>
  <r>
    <x v="98"/>
    <n v="29459399.793900002"/>
    <x v="3"/>
    <x v="3"/>
  </r>
  <r>
    <x v="20"/>
    <n v="79065232.792199999"/>
    <x v="1"/>
    <x v="1"/>
  </r>
  <r>
    <x v="103"/>
    <n v="158895218.54499999"/>
    <x v="0"/>
    <x v="0"/>
  </r>
  <r>
    <x v="14"/>
    <n v="48642219.787900001"/>
    <x v="4"/>
    <x v="4"/>
  </r>
  <r>
    <x v="47"/>
    <n v="160783969.88"/>
    <x v="0"/>
    <x v="0"/>
  </r>
  <r>
    <x v="45"/>
    <n v="29429238.0284"/>
    <x v="3"/>
    <x v="3"/>
  </r>
  <r>
    <x v="64"/>
    <n v="29111366.934099998"/>
    <x v="3"/>
    <x v="3"/>
  </r>
  <r>
    <x v="49"/>
    <n v="90640919.921000004"/>
    <x v="1"/>
    <x v="1"/>
  </r>
  <r>
    <x v="75"/>
    <n v="111289557.0905"/>
    <x v="1"/>
    <x v="1"/>
  </r>
  <r>
    <x v="93"/>
    <n v="69982560.293799996"/>
    <x v="4"/>
    <x v="4"/>
  </r>
  <r>
    <x v="96"/>
    <n v="68127979.9912"/>
    <x v="4"/>
    <x v="4"/>
  </r>
  <r>
    <x v="88"/>
    <n v="70868225.539299995"/>
    <x v="4"/>
    <x v="4"/>
  </r>
  <r>
    <x v="80"/>
    <n v="166018463.97679999"/>
    <x v="0"/>
    <x v="0"/>
  </r>
  <r>
    <x v="39"/>
    <n v="183692325.06119999"/>
    <x v="0"/>
    <x v="0"/>
  </r>
  <r>
    <x v="92"/>
    <n v="161472494.58790001"/>
    <x v="0"/>
    <x v="0"/>
  </r>
  <r>
    <x v="29"/>
    <n v="88806885.945899993"/>
    <x v="1"/>
    <x v="1"/>
  </r>
  <r>
    <x v="26"/>
    <n v="95338010.524700001"/>
    <x v="1"/>
    <x v="1"/>
  </r>
  <r>
    <x v="85"/>
    <n v="76899876.619599998"/>
    <x v="2"/>
    <x v="2"/>
  </r>
  <r>
    <x v="4"/>
    <n v="207893555.28870001"/>
    <x v="0"/>
    <x v="0"/>
  </r>
  <r>
    <x v="94"/>
    <n v="31167431.750799999"/>
    <x v="3"/>
    <x v="3"/>
  </r>
  <r>
    <x v="70"/>
    <n v="74280451.514300004"/>
    <x v="4"/>
    <x v="4"/>
  </r>
  <r>
    <x v="13"/>
    <n v="71035215.046499997"/>
    <x v="4"/>
    <x v="4"/>
  </r>
  <r>
    <x v="69"/>
    <n v="71937521.997299999"/>
    <x v="4"/>
    <x v="4"/>
  </r>
  <r>
    <x v="25"/>
    <n v="92837018.209600002"/>
    <x v="1"/>
    <x v="1"/>
  </r>
  <r>
    <x v="5"/>
    <n v="20570202.805500001"/>
    <x v="3"/>
    <x v="3"/>
  </r>
  <r>
    <x v="72"/>
    <n v="16389324.7611"/>
    <x v="3"/>
    <x v="3"/>
  </r>
  <r>
    <x v="11"/>
    <n v="93232977.547099993"/>
    <x v="1"/>
    <x v="1"/>
  </r>
  <r>
    <x v="100"/>
    <n v="56847031.942299999"/>
    <x v="2"/>
    <x v="2"/>
  </r>
  <r>
    <x v="44"/>
    <n v="158843711.9939"/>
    <x v="0"/>
    <x v="0"/>
  </r>
  <r>
    <x v="10"/>
    <n v="171602672.43220001"/>
    <x v="0"/>
    <x v="0"/>
  </r>
  <r>
    <x v="102"/>
    <n v="70488217.530900002"/>
    <x v="4"/>
    <x v="4"/>
  </r>
  <r>
    <x v="103"/>
    <n v="71861080.262199998"/>
    <x v="4"/>
    <x v="4"/>
  </r>
  <r>
    <x v="75"/>
    <n v="81870140.930899993"/>
    <x v="4"/>
    <x v="4"/>
  </r>
  <r>
    <x v="17"/>
    <n v="94447259.553900003"/>
    <x v="2"/>
    <x v="2"/>
  </r>
  <r>
    <x v="2"/>
    <n v="60638036.958800003"/>
    <x v="2"/>
    <x v="2"/>
  </r>
  <r>
    <x v="6"/>
    <n v="85436810.898499995"/>
    <x v="1"/>
    <x v="1"/>
  </r>
  <r>
    <x v="95"/>
    <n v="30233892.960200001"/>
    <x v="3"/>
    <x v="3"/>
  </r>
  <r>
    <x v="20"/>
    <n v="171761312.11379999"/>
    <x v="0"/>
    <x v="0"/>
  </r>
  <r>
    <x v="12"/>
    <n v="93405462.394099995"/>
    <x v="1"/>
    <x v="1"/>
  </r>
  <r>
    <x v="62"/>
    <n v="59838095.893700004"/>
    <x v="2"/>
    <x v="2"/>
  </r>
  <r>
    <x v="17"/>
    <n v="234830287.23230001"/>
    <x v="0"/>
    <x v="0"/>
  </r>
  <r>
    <x v="99"/>
    <n v="175073042.55540001"/>
    <x v="0"/>
    <x v="0"/>
  </r>
  <r>
    <x v="99"/>
    <n v="90232880.979100004"/>
    <x v="1"/>
    <x v="1"/>
  </r>
  <r>
    <x v="25"/>
    <n v="72017211.328500003"/>
    <x v="4"/>
    <x v="4"/>
  </r>
  <r>
    <x v="81"/>
    <n v="68648158.0792"/>
    <x v="4"/>
    <x v="4"/>
  </r>
  <r>
    <x v="24"/>
    <n v="73158825.920900002"/>
    <x v="4"/>
    <x v="4"/>
  </r>
  <r>
    <x v="87"/>
    <n v="68103129.652999997"/>
    <x v="4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2234478314.9632001"/>
    <n v="1189706094"/>
    <n v="58150723"/>
    <n v="3322890"/>
    <x v="0"/>
  </r>
  <r>
    <x v="0"/>
    <x v="0"/>
    <n v="2102056988.5227001"/>
    <n v="1150046126"/>
    <n v="55864657"/>
    <n v="3189885"/>
    <x v="1"/>
  </r>
  <r>
    <x v="0"/>
    <x v="0"/>
    <n v="2100176985.4157"/>
    <n v="1169733872"/>
    <n v="55461563"/>
    <n v="3170941"/>
    <x v="2"/>
  </r>
  <r>
    <x v="1"/>
    <x v="1"/>
    <n v="668419779.46500003"/>
    <n v="337169902"/>
    <n v="12231824"/>
    <n v="2384912"/>
    <x v="0"/>
  </r>
  <r>
    <x v="1"/>
    <x v="1"/>
    <n v="631671604.50810003"/>
    <n v="331029796"/>
    <n v="11758673"/>
    <n v="2292746"/>
    <x v="1"/>
  </r>
  <r>
    <x v="1"/>
    <x v="1"/>
    <n v="619787463.41670001"/>
    <n v="332011131"/>
    <n v="11565649"/>
    <n v="2253227"/>
    <x v="2"/>
  </r>
  <r>
    <x v="2"/>
    <x v="2"/>
    <n v="421092144.61339998"/>
    <n v="245159735"/>
    <n v="34412186"/>
    <n v="2501840"/>
    <x v="0"/>
  </r>
  <r>
    <x v="2"/>
    <x v="2"/>
    <n v="418044863.3021"/>
    <n v="249228870"/>
    <n v="34373768"/>
    <n v="2511177"/>
    <x v="1"/>
  </r>
  <r>
    <x v="2"/>
    <x v="2"/>
    <n v="401537694.69400001"/>
    <n v="243109011"/>
    <n v="32833111"/>
    <n v="2398033"/>
    <x v="2"/>
  </r>
  <r>
    <x v="3"/>
    <x v="3"/>
    <n v="725073183.44330001"/>
    <n v="356580083"/>
    <n v="30333313"/>
    <n v="10703648"/>
    <x v="0"/>
  </r>
  <r>
    <x v="3"/>
    <x v="3"/>
    <n v="703706856.42700005"/>
    <n v="360938019"/>
    <n v="30533602"/>
    <n v="10660706"/>
    <x v="1"/>
  </r>
  <r>
    <x v="3"/>
    <x v="3"/>
    <n v="700812341.36020005"/>
    <n v="367810941"/>
    <n v="30613339"/>
    <n v="10800278"/>
    <x v="2"/>
  </r>
  <r>
    <x v="4"/>
    <x v="4"/>
    <n v="151065074.104"/>
    <n v="76473041"/>
    <n v="5820384"/>
    <n v="3026916"/>
    <x v="0"/>
  </r>
  <r>
    <x v="4"/>
    <x v="4"/>
    <n v="162138232.98550001"/>
    <n v="81914853"/>
    <n v="6205897"/>
    <n v="3216559"/>
    <x v="1"/>
  </r>
  <r>
    <x v="4"/>
    <x v="4"/>
    <n v="161673385.0589"/>
    <n v="82587711"/>
    <n v="6113581"/>
    <n v="3204098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7">
  <r>
    <n v="51019"/>
    <x v="0"/>
    <x v="0"/>
    <x v="0"/>
    <x v="0"/>
    <x v="0"/>
    <x v="0"/>
    <x v="0"/>
  </r>
  <r>
    <n v="16207"/>
    <x v="1"/>
    <x v="1"/>
    <x v="1"/>
    <x v="1"/>
    <x v="1"/>
    <x v="1"/>
    <x v="0"/>
  </r>
  <r>
    <n v="662"/>
    <x v="2"/>
    <x v="2"/>
    <x v="1"/>
    <x v="2"/>
    <x v="2"/>
    <x v="1"/>
    <x v="0"/>
  </r>
  <r>
    <n v="128398"/>
    <x v="1"/>
    <x v="3"/>
    <x v="1"/>
    <x v="1"/>
    <x v="3"/>
    <x v="1"/>
    <x v="0"/>
  </r>
  <r>
    <n v="508454"/>
    <x v="0"/>
    <x v="4"/>
    <x v="1"/>
    <x v="0"/>
    <x v="4"/>
    <x v="1"/>
    <x v="0"/>
  </r>
  <r>
    <n v="15760"/>
    <x v="0"/>
    <x v="1"/>
    <x v="1"/>
    <x v="0"/>
    <x v="1"/>
    <x v="1"/>
    <x v="0"/>
  </r>
  <r>
    <n v="1961874"/>
    <x v="3"/>
    <x v="0"/>
    <x v="1"/>
    <x v="3"/>
    <x v="0"/>
    <x v="1"/>
    <x v="1"/>
  </r>
  <r>
    <n v="278702"/>
    <x v="1"/>
    <x v="0"/>
    <x v="1"/>
    <x v="1"/>
    <x v="0"/>
    <x v="1"/>
    <x v="0"/>
  </r>
  <r>
    <n v="52359"/>
    <x v="0"/>
    <x v="0"/>
    <x v="1"/>
    <x v="0"/>
    <x v="0"/>
    <x v="1"/>
    <x v="0"/>
  </r>
  <r>
    <n v="7861"/>
    <x v="2"/>
    <x v="0"/>
    <x v="1"/>
    <x v="2"/>
    <x v="0"/>
    <x v="1"/>
    <x v="0"/>
  </r>
  <r>
    <n v="46"/>
    <x v="4"/>
    <x v="5"/>
    <x v="1"/>
    <x v="4"/>
    <x v="5"/>
    <x v="1"/>
    <x v="0"/>
  </r>
  <r>
    <n v="13"/>
    <x v="2"/>
    <x v="5"/>
    <x v="1"/>
    <x v="2"/>
    <x v="5"/>
    <x v="1"/>
    <x v="0"/>
  </r>
  <r>
    <n v="181"/>
    <x v="2"/>
    <x v="6"/>
    <x v="1"/>
    <x v="2"/>
    <x v="6"/>
    <x v="1"/>
    <x v="0"/>
  </r>
  <r>
    <n v="5321"/>
    <x v="3"/>
    <x v="3"/>
    <x v="1"/>
    <x v="3"/>
    <x v="3"/>
    <x v="1"/>
    <x v="0"/>
  </r>
  <r>
    <n v="1703018"/>
    <x v="2"/>
    <x v="3"/>
    <x v="1"/>
    <x v="2"/>
    <x v="3"/>
    <x v="1"/>
    <x v="1"/>
  </r>
  <r>
    <n v="274596"/>
    <x v="3"/>
    <x v="4"/>
    <x v="1"/>
    <x v="3"/>
    <x v="4"/>
    <x v="1"/>
    <x v="0"/>
  </r>
  <r>
    <n v="157202"/>
    <x v="4"/>
    <x v="0"/>
    <x v="1"/>
    <x v="4"/>
    <x v="0"/>
    <x v="1"/>
    <x v="0"/>
  </r>
  <r>
    <n v="3176985"/>
    <x v="4"/>
    <x v="1"/>
    <x v="1"/>
    <x v="4"/>
    <x v="1"/>
    <x v="1"/>
    <x v="1"/>
  </r>
  <r>
    <n v="1302"/>
    <x v="3"/>
    <x v="5"/>
    <x v="2"/>
    <x v="3"/>
    <x v="5"/>
    <x v="2"/>
    <x v="0"/>
  </r>
  <r>
    <n v="312415"/>
    <x v="1"/>
    <x v="5"/>
    <x v="2"/>
    <x v="1"/>
    <x v="5"/>
    <x v="2"/>
    <x v="0"/>
  </r>
  <r>
    <n v="9465406"/>
    <x v="1"/>
    <x v="4"/>
    <x v="2"/>
    <x v="1"/>
    <x v="4"/>
    <x v="2"/>
    <x v="1"/>
  </r>
  <r>
    <n v="749"/>
    <x v="4"/>
    <x v="6"/>
    <x v="2"/>
    <x v="4"/>
    <x v="6"/>
    <x v="2"/>
    <x v="0"/>
  </r>
  <r>
    <n v="240758"/>
    <x v="1"/>
    <x v="2"/>
    <x v="2"/>
    <x v="1"/>
    <x v="2"/>
    <x v="2"/>
    <x v="0"/>
  </r>
  <r>
    <n v="85604"/>
    <x v="2"/>
    <x v="1"/>
    <x v="2"/>
    <x v="2"/>
    <x v="1"/>
    <x v="2"/>
    <x v="0"/>
  </r>
  <r>
    <n v="70509"/>
    <x v="4"/>
    <x v="3"/>
    <x v="2"/>
    <x v="4"/>
    <x v="3"/>
    <x v="2"/>
    <x v="0"/>
  </r>
  <r>
    <n v="485209"/>
    <x v="5"/>
    <x v="2"/>
    <x v="2"/>
    <x v="5"/>
    <x v="2"/>
    <x v="2"/>
    <x v="0"/>
  </r>
  <r>
    <n v="2099272"/>
    <x v="2"/>
    <x v="3"/>
    <x v="2"/>
    <x v="2"/>
    <x v="3"/>
    <x v="2"/>
    <x v="1"/>
  </r>
  <r>
    <n v="19697"/>
    <x v="0"/>
    <x v="1"/>
    <x v="2"/>
    <x v="0"/>
    <x v="1"/>
    <x v="2"/>
    <x v="0"/>
  </r>
  <r>
    <n v="59467"/>
    <x v="0"/>
    <x v="0"/>
    <x v="2"/>
    <x v="0"/>
    <x v="0"/>
    <x v="2"/>
    <x v="0"/>
  </r>
  <r>
    <n v="13496"/>
    <x v="1"/>
    <x v="1"/>
    <x v="2"/>
    <x v="1"/>
    <x v="1"/>
    <x v="2"/>
    <x v="0"/>
  </r>
  <r>
    <n v="1039"/>
    <x v="4"/>
    <x v="2"/>
    <x v="2"/>
    <x v="4"/>
    <x v="2"/>
    <x v="2"/>
    <x v="0"/>
  </r>
  <r>
    <n v="128951"/>
    <x v="3"/>
    <x v="1"/>
    <x v="2"/>
    <x v="3"/>
    <x v="1"/>
    <x v="2"/>
    <x v="0"/>
  </r>
  <r>
    <n v="5048"/>
    <x v="3"/>
    <x v="3"/>
    <x v="2"/>
    <x v="3"/>
    <x v="3"/>
    <x v="2"/>
    <x v="0"/>
  </r>
  <r>
    <n v="3090855"/>
    <x v="4"/>
    <x v="1"/>
    <x v="2"/>
    <x v="4"/>
    <x v="1"/>
    <x v="2"/>
    <x v="1"/>
  </r>
  <r>
    <n v="12"/>
    <x v="2"/>
    <x v="5"/>
    <x v="2"/>
    <x v="2"/>
    <x v="5"/>
    <x v="2"/>
    <x v="0"/>
  </r>
  <r>
    <n v="19007"/>
    <x v="3"/>
    <x v="2"/>
    <x v="2"/>
    <x v="3"/>
    <x v="2"/>
    <x v="2"/>
    <x v="0"/>
  </r>
  <r>
    <n v="8467"/>
    <x v="3"/>
    <x v="6"/>
    <x v="2"/>
    <x v="3"/>
    <x v="6"/>
    <x v="2"/>
    <x v="0"/>
  </r>
  <r>
    <n v="155447"/>
    <x v="1"/>
    <x v="3"/>
    <x v="2"/>
    <x v="1"/>
    <x v="3"/>
    <x v="2"/>
    <x v="0"/>
  </r>
  <r>
    <n v="40"/>
    <x v="4"/>
    <x v="5"/>
    <x v="2"/>
    <x v="4"/>
    <x v="5"/>
    <x v="2"/>
    <x v="0"/>
  </r>
  <r>
    <n v="245569"/>
    <x v="3"/>
    <x v="4"/>
    <x v="2"/>
    <x v="3"/>
    <x v="4"/>
    <x v="2"/>
    <x v="0"/>
  </r>
  <r>
    <n v="136377"/>
    <x v="4"/>
    <x v="0"/>
    <x v="2"/>
    <x v="4"/>
    <x v="0"/>
    <x v="2"/>
    <x v="0"/>
  </r>
  <r>
    <n v="186447"/>
    <x v="1"/>
    <x v="6"/>
    <x v="2"/>
    <x v="1"/>
    <x v="6"/>
    <x v="2"/>
    <x v="0"/>
  </r>
  <r>
    <n v="219"/>
    <x v="2"/>
    <x v="6"/>
    <x v="2"/>
    <x v="2"/>
    <x v="6"/>
    <x v="2"/>
    <x v="0"/>
  </r>
  <r>
    <n v="859"/>
    <x v="2"/>
    <x v="2"/>
    <x v="2"/>
    <x v="2"/>
    <x v="2"/>
    <x v="2"/>
    <x v="0"/>
  </r>
  <r>
    <n v="16403"/>
    <x v="0"/>
    <x v="3"/>
    <x v="2"/>
    <x v="0"/>
    <x v="3"/>
    <x v="2"/>
    <x v="0"/>
  </r>
  <r>
    <n v="7897"/>
    <x v="2"/>
    <x v="0"/>
    <x v="2"/>
    <x v="2"/>
    <x v="0"/>
    <x v="2"/>
    <x v="0"/>
  </r>
  <r>
    <n v="16387"/>
    <x v="4"/>
    <x v="4"/>
    <x v="2"/>
    <x v="4"/>
    <x v="4"/>
    <x v="2"/>
    <x v="0"/>
  </r>
  <r>
    <n v="3005473"/>
    <x v="4"/>
    <x v="1"/>
    <x v="3"/>
    <x v="4"/>
    <x v="1"/>
    <x v="3"/>
    <x v="1"/>
  </r>
  <r>
    <n v="76462"/>
    <x v="2"/>
    <x v="1"/>
    <x v="3"/>
    <x v="2"/>
    <x v="1"/>
    <x v="3"/>
    <x v="0"/>
  </r>
  <r>
    <n v="2146322"/>
    <x v="2"/>
    <x v="3"/>
    <x v="3"/>
    <x v="2"/>
    <x v="3"/>
    <x v="3"/>
    <x v="1"/>
  </r>
  <r>
    <n v="129232"/>
    <x v="4"/>
    <x v="0"/>
    <x v="3"/>
    <x v="4"/>
    <x v="0"/>
    <x v="3"/>
    <x v="0"/>
  </r>
  <r>
    <n v="74757"/>
    <x v="4"/>
    <x v="3"/>
    <x v="3"/>
    <x v="4"/>
    <x v="3"/>
    <x v="3"/>
    <x v="0"/>
  </r>
  <r>
    <n v="234365"/>
    <x v="1"/>
    <x v="2"/>
    <x v="3"/>
    <x v="1"/>
    <x v="2"/>
    <x v="3"/>
    <x v="0"/>
  </r>
  <r>
    <n v="10517579"/>
    <x v="5"/>
    <x v="5"/>
    <x v="3"/>
    <x v="5"/>
    <x v="5"/>
    <x v="3"/>
    <x v="1"/>
  </r>
  <r>
    <n v="9297"/>
    <x v="3"/>
    <x v="6"/>
    <x v="3"/>
    <x v="3"/>
    <x v="6"/>
    <x v="3"/>
    <x v="0"/>
  </r>
  <r>
    <n v="17338"/>
    <x v="0"/>
    <x v="3"/>
    <x v="3"/>
    <x v="0"/>
    <x v="3"/>
    <x v="3"/>
    <x v="0"/>
  </r>
  <r>
    <n v="2414157"/>
    <x v="0"/>
    <x v="2"/>
    <x v="3"/>
    <x v="0"/>
    <x v="2"/>
    <x v="3"/>
    <x v="1"/>
  </r>
  <r>
    <n v="160791"/>
    <x v="1"/>
    <x v="3"/>
    <x v="3"/>
    <x v="1"/>
    <x v="3"/>
    <x v="3"/>
    <x v="0"/>
  </r>
  <r>
    <n v="165939"/>
    <x v="2"/>
    <x v="4"/>
    <x v="3"/>
    <x v="2"/>
    <x v="4"/>
    <x v="3"/>
    <x v="0"/>
  </r>
  <r>
    <n v="9611121"/>
    <x v="1"/>
    <x v="4"/>
    <x v="3"/>
    <x v="1"/>
    <x v="4"/>
    <x v="3"/>
    <x v="1"/>
  </r>
  <r>
    <n v="7468"/>
    <x v="2"/>
    <x v="0"/>
    <x v="3"/>
    <x v="2"/>
    <x v="0"/>
    <x v="3"/>
    <x v="0"/>
  </r>
  <r>
    <n v="18235"/>
    <x v="3"/>
    <x v="2"/>
    <x v="3"/>
    <x v="3"/>
    <x v="2"/>
    <x v="3"/>
    <x v="0"/>
  </r>
  <r>
    <n v="11566"/>
    <x v="1"/>
    <x v="1"/>
    <x v="3"/>
    <x v="1"/>
    <x v="1"/>
    <x v="3"/>
    <x v="0"/>
  </r>
  <r>
    <n v="1826749"/>
    <x v="3"/>
    <x v="0"/>
    <x v="3"/>
    <x v="3"/>
    <x v="0"/>
    <x v="3"/>
    <x v="1"/>
  </r>
  <r>
    <n v="1553"/>
    <x v="3"/>
    <x v="5"/>
    <x v="3"/>
    <x v="3"/>
    <x v="5"/>
    <x v="3"/>
    <x v="0"/>
  </r>
  <r>
    <n v="303761"/>
    <x v="1"/>
    <x v="5"/>
    <x v="3"/>
    <x v="1"/>
    <x v="5"/>
    <x v="3"/>
    <x v="0"/>
  </r>
  <r>
    <n v="247"/>
    <x v="2"/>
    <x v="6"/>
    <x v="3"/>
    <x v="2"/>
    <x v="6"/>
    <x v="3"/>
    <x v="0"/>
  </r>
  <r>
    <n v="486777"/>
    <x v="5"/>
    <x v="2"/>
    <x v="3"/>
    <x v="5"/>
    <x v="2"/>
    <x v="3"/>
    <x v="0"/>
  </r>
  <r>
    <n v="188823"/>
    <x v="1"/>
    <x v="6"/>
    <x v="3"/>
    <x v="1"/>
    <x v="6"/>
    <x v="3"/>
    <x v="0"/>
  </r>
  <r>
    <n v="48"/>
    <x v="4"/>
    <x v="5"/>
    <x v="4"/>
    <x v="4"/>
    <x v="5"/>
    <x v="4"/>
    <x v="0"/>
  </r>
  <r>
    <n v="1821595"/>
    <x v="3"/>
    <x v="0"/>
    <x v="4"/>
    <x v="3"/>
    <x v="0"/>
    <x v="4"/>
    <x v="1"/>
  </r>
  <r>
    <n v="167648"/>
    <x v="2"/>
    <x v="4"/>
    <x v="4"/>
    <x v="2"/>
    <x v="4"/>
    <x v="4"/>
    <x v="0"/>
  </r>
  <r>
    <n v="10510537"/>
    <x v="5"/>
    <x v="5"/>
    <x v="4"/>
    <x v="5"/>
    <x v="5"/>
    <x v="4"/>
    <x v="1"/>
  </r>
  <r>
    <n v="9"/>
    <x v="2"/>
    <x v="5"/>
    <x v="4"/>
    <x v="2"/>
    <x v="5"/>
    <x v="4"/>
    <x v="0"/>
  </r>
  <r>
    <n v="834"/>
    <x v="4"/>
    <x v="6"/>
    <x v="4"/>
    <x v="4"/>
    <x v="6"/>
    <x v="4"/>
    <x v="0"/>
  </r>
  <r>
    <n v="16492"/>
    <x v="0"/>
    <x v="3"/>
    <x v="4"/>
    <x v="0"/>
    <x v="3"/>
    <x v="4"/>
    <x v="0"/>
  </r>
  <r>
    <n v="16806"/>
    <x v="0"/>
    <x v="1"/>
    <x v="4"/>
    <x v="0"/>
    <x v="1"/>
    <x v="4"/>
    <x v="0"/>
  </r>
  <r>
    <n v="308521"/>
    <x v="1"/>
    <x v="5"/>
    <x v="4"/>
    <x v="1"/>
    <x v="5"/>
    <x v="4"/>
    <x v="0"/>
  </r>
  <r>
    <n v="16971"/>
    <x v="4"/>
    <x v="4"/>
    <x v="4"/>
    <x v="4"/>
    <x v="4"/>
    <x v="4"/>
    <x v="0"/>
  </r>
  <r>
    <n v="9632129"/>
    <x v="1"/>
    <x v="4"/>
    <x v="4"/>
    <x v="1"/>
    <x v="4"/>
    <x v="4"/>
    <x v="1"/>
  </r>
  <r>
    <n v="248596"/>
    <x v="3"/>
    <x v="4"/>
    <x v="4"/>
    <x v="3"/>
    <x v="4"/>
    <x v="4"/>
    <x v="0"/>
  </r>
  <r>
    <n v="9325"/>
    <x v="3"/>
    <x v="6"/>
    <x v="4"/>
    <x v="3"/>
    <x v="6"/>
    <x v="4"/>
    <x v="0"/>
  </r>
  <r>
    <n v="50611"/>
    <x v="0"/>
    <x v="0"/>
    <x v="5"/>
    <x v="0"/>
    <x v="0"/>
    <x v="5"/>
    <x v="0"/>
  </r>
  <r>
    <n v="75551"/>
    <x v="2"/>
    <x v="1"/>
    <x v="5"/>
    <x v="2"/>
    <x v="1"/>
    <x v="5"/>
    <x v="0"/>
  </r>
  <r>
    <n v="16426"/>
    <x v="0"/>
    <x v="1"/>
    <x v="5"/>
    <x v="0"/>
    <x v="1"/>
    <x v="5"/>
    <x v="0"/>
  </r>
  <r>
    <n v="2712"/>
    <x v="4"/>
    <x v="5"/>
    <x v="5"/>
    <x v="4"/>
    <x v="5"/>
    <x v="5"/>
    <x v="0"/>
  </r>
  <r>
    <n v="12211"/>
    <x v="4"/>
    <x v="6"/>
    <x v="5"/>
    <x v="4"/>
    <x v="6"/>
    <x v="5"/>
    <x v="0"/>
  </r>
  <r>
    <n v="11919"/>
    <x v="5"/>
    <x v="6"/>
    <x v="5"/>
    <x v="5"/>
    <x v="6"/>
    <x v="5"/>
    <x v="0"/>
  </r>
  <r>
    <n v="11018058"/>
    <x v="5"/>
    <x v="5"/>
    <x v="5"/>
    <x v="5"/>
    <x v="5"/>
    <x v="5"/>
    <x v="1"/>
  </r>
  <r>
    <n v="292518"/>
    <x v="1"/>
    <x v="5"/>
    <x v="5"/>
    <x v="1"/>
    <x v="5"/>
    <x v="5"/>
    <x v="0"/>
  </r>
  <r>
    <n v="381"/>
    <x v="5"/>
    <x v="0"/>
    <x v="5"/>
    <x v="5"/>
    <x v="0"/>
    <x v="5"/>
    <x v="0"/>
  </r>
  <r>
    <n v="17133"/>
    <x v="0"/>
    <x v="3"/>
    <x v="5"/>
    <x v="0"/>
    <x v="3"/>
    <x v="5"/>
    <x v="0"/>
  </r>
  <r>
    <n v="954"/>
    <x v="0"/>
    <x v="5"/>
    <x v="5"/>
    <x v="0"/>
    <x v="5"/>
    <x v="5"/>
    <x v="0"/>
  </r>
  <r>
    <n v="640617"/>
    <x v="0"/>
    <x v="4"/>
    <x v="5"/>
    <x v="0"/>
    <x v="4"/>
    <x v="5"/>
    <x v="0"/>
  </r>
  <r>
    <n v="90557"/>
    <x v="4"/>
    <x v="3"/>
    <x v="5"/>
    <x v="4"/>
    <x v="3"/>
    <x v="5"/>
    <x v="0"/>
  </r>
  <r>
    <n v="211816"/>
    <x v="1"/>
    <x v="0"/>
    <x v="5"/>
    <x v="1"/>
    <x v="0"/>
    <x v="5"/>
    <x v="0"/>
  </r>
  <r>
    <n v="148"/>
    <x v="5"/>
    <x v="3"/>
    <x v="5"/>
    <x v="5"/>
    <x v="3"/>
    <x v="5"/>
    <x v="0"/>
  </r>
  <r>
    <n v="3462"/>
    <x v="2"/>
    <x v="6"/>
    <x v="5"/>
    <x v="2"/>
    <x v="6"/>
    <x v="5"/>
    <x v="0"/>
  </r>
  <r>
    <n v="231796"/>
    <x v="1"/>
    <x v="2"/>
    <x v="5"/>
    <x v="1"/>
    <x v="2"/>
    <x v="5"/>
    <x v="0"/>
  </r>
  <r>
    <n v="124416"/>
    <x v="3"/>
    <x v="1"/>
    <x v="5"/>
    <x v="3"/>
    <x v="1"/>
    <x v="5"/>
    <x v="0"/>
  </r>
  <r>
    <n v="752"/>
    <x v="2"/>
    <x v="5"/>
    <x v="5"/>
    <x v="2"/>
    <x v="5"/>
    <x v="5"/>
    <x v="0"/>
  </r>
  <r>
    <n v="5916"/>
    <x v="3"/>
    <x v="3"/>
    <x v="5"/>
    <x v="3"/>
    <x v="3"/>
    <x v="5"/>
    <x v="0"/>
  </r>
  <r>
    <n v="9526849"/>
    <x v="1"/>
    <x v="4"/>
    <x v="5"/>
    <x v="1"/>
    <x v="4"/>
    <x v="5"/>
    <x v="1"/>
  </r>
  <r>
    <n v="179973"/>
    <x v="2"/>
    <x v="4"/>
    <x v="5"/>
    <x v="2"/>
    <x v="4"/>
    <x v="5"/>
    <x v="0"/>
  </r>
  <r>
    <n v="163984"/>
    <x v="1"/>
    <x v="3"/>
    <x v="5"/>
    <x v="1"/>
    <x v="3"/>
    <x v="5"/>
    <x v="0"/>
  </r>
  <r>
    <n v="236669"/>
    <x v="1"/>
    <x v="6"/>
    <x v="5"/>
    <x v="1"/>
    <x v="6"/>
    <x v="5"/>
    <x v="0"/>
  </r>
  <r>
    <n v="17591"/>
    <x v="3"/>
    <x v="6"/>
    <x v="5"/>
    <x v="3"/>
    <x v="6"/>
    <x v="5"/>
    <x v="0"/>
  </r>
  <r>
    <n v="682"/>
    <x v="5"/>
    <x v="1"/>
    <x v="5"/>
    <x v="5"/>
    <x v="1"/>
    <x v="5"/>
    <x v="0"/>
  </r>
  <r>
    <n v="2248417"/>
    <x v="2"/>
    <x v="3"/>
    <x v="5"/>
    <x v="2"/>
    <x v="3"/>
    <x v="5"/>
    <x v="1"/>
  </r>
  <r>
    <n v="147828"/>
    <x v="4"/>
    <x v="0"/>
    <x v="5"/>
    <x v="4"/>
    <x v="0"/>
    <x v="5"/>
    <x v="0"/>
  </r>
  <r>
    <n v="2392175"/>
    <x v="0"/>
    <x v="2"/>
    <x v="6"/>
    <x v="0"/>
    <x v="2"/>
    <x v="6"/>
    <x v="1"/>
  </r>
  <r>
    <n v="34"/>
    <x v="4"/>
    <x v="5"/>
    <x v="6"/>
    <x v="4"/>
    <x v="5"/>
    <x v="6"/>
    <x v="0"/>
  </r>
  <r>
    <n v="51192"/>
    <x v="0"/>
    <x v="0"/>
    <x v="6"/>
    <x v="0"/>
    <x v="0"/>
    <x v="6"/>
    <x v="0"/>
  </r>
  <r>
    <n v="10609"/>
    <x v="3"/>
    <x v="6"/>
    <x v="6"/>
    <x v="3"/>
    <x v="6"/>
    <x v="6"/>
    <x v="0"/>
  </r>
  <r>
    <n v="72670"/>
    <x v="4"/>
    <x v="3"/>
    <x v="7"/>
    <x v="4"/>
    <x v="3"/>
    <x v="7"/>
    <x v="0"/>
  </r>
  <r>
    <n v="8419"/>
    <x v="3"/>
    <x v="6"/>
    <x v="7"/>
    <x v="3"/>
    <x v="6"/>
    <x v="7"/>
    <x v="0"/>
  </r>
  <r>
    <n v="220"/>
    <x v="2"/>
    <x v="6"/>
    <x v="7"/>
    <x v="2"/>
    <x v="6"/>
    <x v="7"/>
    <x v="0"/>
  </r>
  <r>
    <n v="16569"/>
    <x v="0"/>
    <x v="1"/>
    <x v="7"/>
    <x v="0"/>
    <x v="1"/>
    <x v="7"/>
    <x v="0"/>
  </r>
  <r>
    <n v="867"/>
    <x v="2"/>
    <x v="2"/>
    <x v="7"/>
    <x v="2"/>
    <x v="2"/>
    <x v="7"/>
    <x v="0"/>
  </r>
  <r>
    <n v="81322"/>
    <x v="2"/>
    <x v="1"/>
    <x v="7"/>
    <x v="2"/>
    <x v="1"/>
    <x v="7"/>
    <x v="0"/>
  </r>
  <r>
    <n v="17596"/>
    <x v="3"/>
    <x v="2"/>
    <x v="7"/>
    <x v="3"/>
    <x v="2"/>
    <x v="7"/>
    <x v="0"/>
  </r>
  <r>
    <n v="126873"/>
    <x v="3"/>
    <x v="1"/>
    <x v="7"/>
    <x v="3"/>
    <x v="1"/>
    <x v="7"/>
    <x v="0"/>
  </r>
  <r>
    <n v="130505"/>
    <x v="4"/>
    <x v="0"/>
    <x v="7"/>
    <x v="4"/>
    <x v="0"/>
    <x v="7"/>
    <x v="0"/>
  </r>
  <r>
    <n v="5324"/>
    <x v="3"/>
    <x v="3"/>
    <x v="7"/>
    <x v="3"/>
    <x v="3"/>
    <x v="7"/>
    <x v="0"/>
  </r>
  <r>
    <n v="15531"/>
    <x v="0"/>
    <x v="3"/>
    <x v="7"/>
    <x v="0"/>
    <x v="3"/>
    <x v="7"/>
    <x v="0"/>
  </r>
  <r>
    <n v="1813306"/>
    <x v="3"/>
    <x v="0"/>
    <x v="7"/>
    <x v="3"/>
    <x v="0"/>
    <x v="7"/>
    <x v="1"/>
  </r>
  <r>
    <n v="699"/>
    <x v="4"/>
    <x v="6"/>
    <x v="7"/>
    <x v="4"/>
    <x v="6"/>
    <x v="7"/>
    <x v="0"/>
  </r>
  <r>
    <n v="2145122"/>
    <x v="2"/>
    <x v="3"/>
    <x v="7"/>
    <x v="2"/>
    <x v="3"/>
    <x v="7"/>
    <x v="1"/>
  </r>
  <r>
    <n v="10476891"/>
    <x v="5"/>
    <x v="5"/>
    <x v="7"/>
    <x v="5"/>
    <x v="5"/>
    <x v="7"/>
    <x v="1"/>
  </r>
  <r>
    <n v="16689"/>
    <x v="4"/>
    <x v="4"/>
    <x v="7"/>
    <x v="4"/>
    <x v="4"/>
    <x v="7"/>
    <x v="0"/>
  </r>
  <r>
    <n v="1516"/>
    <x v="3"/>
    <x v="5"/>
    <x v="7"/>
    <x v="3"/>
    <x v="5"/>
    <x v="7"/>
    <x v="0"/>
  </r>
  <r>
    <n v="312721"/>
    <x v="1"/>
    <x v="5"/>
    <x v="7"/>
    <x v="1"/>
    <x v="5"/>
    <x v="7"/>
    <x v="0"/>
  </r>
  <r>
    <n v="217189"/>
    <x v="1"/>
    <x v="0"/>
    <x v="7"/>
    <x v="1"/>
    <x v="0"/>
    <x v="7"/>
    <x v="0"/>
  </r>
  <r>
    <n v="165489"/>
    <x v="2"/>
    <x v="4"/>
    <x v="7"/>
    <x v="2"/>
    <x v="4"/>
    <x v="7"/>
    <x v="0"/>
  </r>
  <r>
    <n v="2349413"/>
    <x v="0"/>
    <x v="2"/>
    <x v="7"/>
    <x v="0"/>
    <x v="2"/>
    <x v="7"/>
    <x v="1"/>
  </r>
  <r>
    <n v="35"/>
    <x v="4"/>
    <x v="5"/>
    <x v="7"/>
    <x v="4"/>
    <x v="5"/>
    <x v="7"/>
    <x v="0"/>
  </r>
  <r>
    <n v="232186"/>
    <x v="1"/>
    <x v="2"/>
    <x v="7"/>
    <x v="1"/>
    <x v="2"/>
    <x v="7"/>
    <x v="0"/>
  </r>
  <r>
    <n v="160728"/>
    <x v="1"/>
    <x v="3"/>
    <x v="7"/>
    <x v="1"/>
    <x v="3"/>
    <x v="7"/>
    <x v="0"/>
  </r>
  <r>
    <n v="54122"/>
    <x v="0"/>
    <x v="0"/>
    <x v="7"/>
    <x v="0"/>
    <x v="0"/>
    <x v="7"/>
    <x v="0"/>
  </r>
  <r>
    <n v="12401"/>
    <x v="1"/>
    <x v="1"/>
    <x v="7"/>
    <x v="1"/>
    <x v="1"/>
    <x v="7"/>
    <x v="0"/>
  </r>
  <r>
    <n v="917"/>
    <x v="4"/>
    <x v="2"/>
    <x v="7"/>
    <x v="4"/>
    <x v="2"/>
    <x v="7"/>
    <x v="0"/>
  </r>
  <r>
    <n v="251208"/>
    <x v="3"/>
    <x v="4"/>
    <x v="7"/>
    <x v="3"/>
    <x v="4"/>
    <x v="7"/>
    <x v="0"/>
  </r>
  <r>
    <n v="7618"/>
    <x v="2"/>
    <x v="0"/>
    <x v="7"/>
    <x v="2"/>
    <x v="0"/>
    <x v="7"/>
    <x v="0"/>
  </r>
  <r>
    <n v="10"/>
    <x v="2"/>
    <x v="5"/>
    <x v="7"/>
    <x v="2"/>
    <x v="5"/>
    <x v="7"/>
    <x v="0"/>
  </r>
  <r>
    <n v="685725"/>
    <x v="0"/>
    <x v="4"/>
    <x v="7"/>
    <x v="0"/>
    <x v="4"/>
    <x v="7"/>
    <x v="0"/>
  </r>
  <r>
    <n v="504323"/>
    <x v="5"/>
    <x v="2"/>
    <x v="7"/>
    <x v="5"/>
    <x v="2"/>
    <x v="7"/>
    <x v="0"/>
  </r>
  <r>
    <n v="3023268"/>
    <x v="4"/>
    <x v="1"/>
    <x v="7"/>
    <x v="4"/>
    <x v="1"/>
    <x v="7"/>
    <x v="1"/>
  </r>
  <r>
    <n v="181314"/>
    <x v="1"/>
    <x v="6"/>
    <x v="7"/>
    <x v="1"/>
    <x v="6"/>
    <x v="7"/>
    <x v="0"/>
  </r>
  <r>
    <n v="11643"/>
    <x v="1"/>
    <x v="1"/>
    <x v="8"/>
    <x v="1"/>
    <x v="1"/>
    <x v="8"/>
    <x v="0"/>
  </r>
  <r>
    <n v="4913"/>
    <x v="3"/>
    <x v="3"/>
    <x v="8"/>
    <x v="3"/>
    <x v="3"/>
    <x v="8"/>
    <x v="0"/>
  </r>
  <r>
    <n v="246115"/>
    <x v="3"/>
    <x v="4"/>
    <x v="8"/>
    <x v="3"/>
    <x v="4"/>
    <x v="8"/>
    <x v="0"/>
  </r>
  <r>
    <n v="3035431"/>
    <x v="4"/>
    <x v="1"/>
    <x v="8"/>
    <x v="4"/>
    <x v="1"/>
    <x v="8"/>
    <x v="1"/>
  </r>
  <r>
    <n v="8622"/>
    <x v="3"/>
    <x v="6"/>
    <x v="8"/>
    <x v="3"/>
    <x v="6"/>
    <x v="8"/>
    <x v="0"/>
  </r>
  <r>
    <n v="211323"/>
    <x v="1"/>
    <x v="0"/>
    <x v="8"/>
    <x v="1"/>
    <x v="0"/>
    <x v="8"/>
    <x v="0"/>
  </r>
  <r>
    <n v="10463637"/>
    <x v="5"/>
    <x v="5"/>
    <x v="8"/>
    <x v="5"/>
    <x v="5"/>
    <x v="8"/>
    <x v="1"/>
  </r>
  <r>
    <n v="45"/>
    <x v="4"/>
    <x v="5"/>
    <x v="8"/>
    <x v="4"/>
    <x v="5"/>
    <x v="8"/>
    <x v="0"/>
  </r>
  <r>
    <n v="51835"/>
    <x v="0"/>
    <x v="0"/>
    <x v="8"/>
    <x v="0"/>
    <x v="0"/>
    <x v="8"/>
    <x v="0"/>
  </r>
  <r>
    <n v="145033"/>
    <x v="1"/>
    <x v="3"/>
    <x v="8"/>
    <x v="1"/>
    <x v="3"/>
    <x v="8"/>
    <x v="0"/>
  </r>
  <r>
    <n v="71361"/>
    <x v="4"/>
    <x v="3"/>
    <x v="8"/>
    <x v="4"/>
    <x v="3"/>
    <x v="8"/>
    <x v="0"/>
  </r>
  <r>
    <n v="9633190"/>
    <x v="1"/>
    <x v="4"/>
    <x v="8"/>
    <x v="1"/>
    <x v="4"/>
    <x v="8"/>
    <x v="1"/>
  </r>
  <r>
    <n v="227498"/>
    <x v="1"/>
    <x v="2"/>
    <x v="8"/>
    <x v="1"/>
    <x v="2"/>
    <x v="8"/>
    <x v="0"/>
  </r>
  <r>
    <n v="15030"/>
    <x v="0"/>
    <x v="3"/>
    <x v="8"/>
    <x v="0"/>
    <x v="3"/>
    <x v="8"/>
    <x v="0"/>
  </r>
  <r>
    <n v="16539"/>
    <x v="4"/>
    <x v="4"/>
    <x v="8"/>
    <x v="4"/>
    <x v="4"/>
    <x v="8"/>
    <x v="0"/>
  </r>
  <r>
    <n v="2128967"/>
    <x v="2"/>
    <x v="3"/>
    <x v="8"/>
    <x v="2"/>
    <x v="3"/>
    <x v="8"/>
    <x v="1"/>
  </r>
  <r>
    <n v="477514"/>
    <x v="5"/>
    <x v="2"/>
    <x v="8"/>
    <x v="5"/>
    <x v="2"/>
    <x v="8"/>
    <x v="0"/>
  </r>
  <r>
    <n v="134837"/>
    <x v="4"/>
    <x v="0"/>
    <x v="8"/>
    <x v="4"/>
    <x v="0"/>
    <x v="8"/>
    <x v="0"/>
  </r>
  <r>
    <n v="16188"/>
    <x v="0"/>
    <x v="1"/>
    <x v="8"/>
    <x v="0"/>
    <x v="1"/>
    <x v="8"/>
    <x v="0"/>
  </r>
  <r>
    <n v="655065"/>
    <x v="0"/>
    <x v="4"/>
    <x v="8"/>
    <x v="0"/>
    <x v="4"/>
    <x v="8"/>
    <x v="0"/>
  </r>
  <r>
    <n v="7782"/>
    <x v="2"/>
    <x v="0"/>
    <x v="8"/>
    <x v="2"/>
    <x v="0"/>
    <x v="8"/>
    <x v="0"/>
  </r>
  <r>
    <n v="937"/>
    <x v="4"/>
    <x v="2"/>
    <x v="8"/>
    <x v="4"/>
    <x v="2"/>
    <x v="8"/>
    <x v="0"/>
  </r>
  <r>
    <n v="1368"/>
    <x v="3"/>
    <x v="5"/>
    <x v="8"/>
    <x v="3"/>
    <x v="5"/>
    <x v="8"/>
    <x v="0"/>
  </r>
  <r>
    <n v="78426"/>
    <x v="2"/>
    <x v="1"/>
    <x v="8"/>
    <x v="2"/>
    <x v="1"/>
    <x v="8"/>
    <x v="0"/>
  </r>
  <r>
    <n v="820"/>
    <x v="2"/>
    <x v="2"/>
    <x v="8"/>
    <x v="2"/>
    <x v="2"/>
    <x v="8"/>
    <x v="0"/>
  </r>
  <r>
    <n v="306304"/>
    <x v="1"/>
    <x v="5"/>
    <x v="8"/>
    <x v="1"/>
    <x v="5"/>
    <x v="8"/>
    <x v="0"/>
  </r>
  <r>
    <n v="746"/>
    <x v="4"/>
    <x v="6"/>
    <x v="9"/>
    <x v="4"/>
    <x v="6"/>
    <x v="9"/>
    <x v="0"/>
  </r>
  <r>
    <n v="9532062"/>
    <x v="1"/>
    <x v="4"/>
    <x v="9"/>
    <x v="1"/>
    <x v="4"/>
    <x v="9"/>
    <x v="1"/>
  </r>
  <r>
    <n v="9"/>
    <x v="2"/>
    <x v="5"/>
    <x v="9"/>
    <x v="2"/>
    <x v="5"/>
    <x v="9"/>
    <x v="0"/>
  </r>
  <r>
    <n v="645772"/>
    <x v="0"/>
    <x v="4"/>
    <x v="9"/>
    <x v="0"/>
    <x v="4"/>
    <x v="9"/>
    <x v="0"/>
  </r>
  <r>
    <n v="1334"/>
    <x v="3"/>
    <x v="5"/>
    <x v="9"/>
    <x v="3"/>
    <x v="5"/>
    <x v="9"/>
    <x v="0"/>
  </r>
  <r>
    <n v="2365075"/>
    <x v="0"/>
    <x v="2"/>
    <x v="9"/>
    <x v="0"/>
    <x v="2"/>
    <x v="9"/>
    <x v="1"/>
  </r>
  <r>
    <n v="5220"/>
    <x v="3"/>
    <x v="3"/>
    <x v="9"/>
    <x v="3"/>
    <x v="3"/>
    <x v="9"/>
    <x v="0"/>
  </r>
  <r>
    <n v="14020"/>
    <x v="0"/>
    <x v="3"/>
    <x v="9"/>
    <x v="0"/>
    <x v="3"/>
    <x v="9"/>
    <x v="0"/>
  </r>
  <r>
    <n v="161369"/>
    <x v="2"/>
    <x v="4"/>
    <x v="9"/>
    <x v="2"/>
    <x v="4"/>
    <x v="9"/>
    <x v="0"/>
  </r>
  <r>
    <n v="17495"/>
    <x v="1"/>
    <x v="1"/>
    <x v="9"/>
    <x v="1"/>
    <x v="1"/>
    <x v="9"/>
    <x v="0"/>
  </r>
  <r>
    <n v="285432"/>
    <x v="1"/>
    <x v="5"/>
    <x v="10"/>
    <x v="1"/>
    <x v="5"/>
    <x v="10"/>
    <x v="0"/>
  </r>
  <r>
    <n v="237254"/>
    <x v="1"/>
    <x v="2"/>
    <x v="10"/>
    <x v="1"/>
    <x v="2"/>
    <x v="10"/>
    <x v="0"/>
  </r>
  <r>
    <n v="1251"/>
    <x v="4"/>
    <x v="2"/>
    <x v="10"/>
    <x v="4"/>
    <x v="2"/>
    <x v="10"/>
    <x v="0"/>
  </r>
  <r>
    <n v="15960"/>
    <x v="0"/>
    <x v="3"/>
    <x v="10"/>
    <x v="0"/>
    <x v="3"/>
    <x v="10"/>
    <x v="0"/>
  </r>
  <r>
    <n v="77838"/>
    <x v="4"/>
    <x v="3"/>
    <x v="10"/>
    <x v="4"/>
    <x v="3"/>
    <x v="10"/>
    <x v="0"/>
  </r>
  <r>
    <n v="213120"/>
    <x v="1"/>
    <x v="6"/>
    <x v="10"/>
    <x v="1"/>
    <x v="6"/>
    <x v="10"/>
    <x v="0"/>
  </r>
  <r>
    <n v="219654"/>
    <x v="1"/>
    <x v="0"/>
    <x v="10"/>
    <x v="1"/>
    <x v="0"/>
    <x v="10"/>
    <x v="0"/>
  </r>
  <r>
    <n v="159445"/>
    <x v="1"/>
    <x v="3"/>
    <x v="10"/>
    <x v="1"/>
    <x v="3"/>
    <x v="10"/>
    <x v="0"/>
  </r>
  <r>
    <n v="19522"/>
    <x v="3"/>
    <x v="2"/>
    <x v="10"/>
    <x v="3"/>
    <x v="2"/>
    <x v="10"/>
    <x v="0"/>
  </r>
  <r>
    <n v="679127"/>
    <x v="0"/>
    <x v="4"/>
    <x v="10"/>
    <x v="0"/>
    <x v="4"/>
    <x v="10"/>
    <x v="0"/>
  </r>
  <r>
    <n v="175341"/>
    <x v="2"/>
    <x v="4"/>
    <x v="10"/>
    <x v="2"/>
    <x v="4"/>
    <x v="10"/>
    <x v="0"/>
  </r>
  <r>
    <n v="40"/>
    <x v="4"/>
    <x v="5"/>
    <x v="10"/>
    <x v="4"/>
    <x v="5"/>
    <x v="10"/>
    <x v="0"/>
  </r>
  <r>
    <n v="7546"/>
    <x v="2"/>
    <x v="0"/>
    <x v="10"/>
    <x v="2"/>
    <x v="0"/>
    <x v="10"/>
    <x v="0"/>
  </r>
  <r>
    <n v="2456148"/>
    <x v="0"/>
    <x v="2"/>
    <x v="10"/>
    <x v="0"/>
    <x v="2"/>
    <x v="10"/>
    <x v="1"/>
  </r>
  <r>
    <n v="9667267"/>
    <x v="1"/>
    <x v="4"/>
    <x v="10"/>
    <x v="1"/>
    <x v="4"/>
    <x v="10"/>
    <x v="1"/>
  </r>
  <r>
    <n v="10"/>
    <x v="2"/>
    <x v="5"/>
    <x v="10"/>
    <x v="2"/>
    <x v="5"/>
    <x v="10"/>
    <x v="0"/>
  </r>
  <r>
    <n v="497928"/>
    <x v="5"/>
    <x v="2"/>
    <x v="10"/>
    <x v="5"/>
    <x v="2"/>
    <x v="10"/>
    <x v="0"/>
  </r>
  <r>
    <n v="2924294"/>
    <x v="4"/>
    <x v="1"/>
    <x v="10"/>
    <x v="4"/>
    <x v="1"/>
    <x v="10"/>
    <x v="1"/>
  </r>
  <r>
    <n v="55412"/>
    <x v="0"/>
    <x v="0"/>
    <x v="10"/>
    <x v="0"/>
    <x v="0"/>
    <x v="10"/>
    <x v="0"/>
  </r>
  <r>
    <n v="18633"/>
    <x v="4"/>
    <x v="4"/>
    <x v="10"/>
    <x v="4"/>
    <x v="4"/>
    <x v="10"/>
    <x v="0"/>
  </r>
  <r>
    <n v="255574"/>
    <x v="3"/>
    <x v="4"/>
    <x v="10"/>
    <x v="3"/>
    <x v="4"/>
    <x v="10"/>
    <x v="0"/>
  </r>
  <r>
    <n v="290"/>
    <x v="2"/>
    <x v="6"/>
    <x v="10"/>
    <x v="2"/>
    <x v="6"/>
    <x v="10"/>
    <x v="0"/>
  </r>
  <r>
    <n v="130641"/>
    <x v="4"/>
    <x v="0"/>
    <x v="10"/>
    <x v="4"/>
    <x v="0"/>
    <x v="10"/>
    <x v="0"/>
  </r>
  <r>
    <n v="2143898"/>
    <x v="2"/>
    <x v="3"/>
    <x v="10"/>
    <x v="2"/>
    <x v="3"/>
    <x v="10"/>
    <x v="1"/>
  </r>
  <r>
    <n v="1841446"/>
    <x v="3"/>
    <x v="0"/>
    <x v="10"/>
    <x v="3"/>
    <x v="0"/>
    <x v="10"/>
    <x v="1"/>
  </r>
  <r>
    <n v="79501"/>
    <x v="2"/>
    <x v="1"/>
    <x v="10"/>
    <x v="2"/>
    <x v="1"/>
    <x v="10"/>
    <x v="0"/>
  </r>
  <r>
    <n v="126324"/>
    <x v="3"/>
    <x v="1"/>
    <x v="10"/>
    <x v="3"/>
    <x v="1"/>
    <x v="10"/>
    <x v="0"/>
  </r>
  <r>
    <n v="10421"/>
    <x v="3"/>
    <x v="6"/>
    <x v="10"/>
    <x v="3"/>
    <x v="6"/>
    <x v="10"/>
    <x v="0"/>
  </r>
  <r>
    <n v="1296"/>
    <x v="3"/>
    <x v="5"/>
    <x v="10"/>
    <x v="3"/>
    <x v="5"/>
    <x v="10"/>
    <x v="0"/>
  </r>
  <r>
    <n v="12518"/>
    <x v="1"/>
    <x v="1"/>
    <x v="10"/>
    <x v="1"/>
    <x v="1"/>
    <x v="10"/>
    <x v="0"/>
  </r>
  <r>
    <n v="844"/>
    <x v="4"/>
    <x v="6"/>
    <x v="10"/>
    <x v="4"/>
    <x v="6"/>
    <x v="10"/>
    <x v="0"/>
  </r>
  <r>
    <n v="5592"/>
    <x v="3"/>
    <x v="3"/>
    <x v="10"/>
    <x v="3"/>
    <x v="3"/>
    <x v="10"/>
    <x v="0"/>
  </r>
  <r>
    <n v="223356"/>
    <x v="3"/>
    <x v="4"/>
    <x v="11"/>
    <x v="3"/>
    <x v="4"/>
    <x v="11"/>
    <x v="0"/>
  </r>
  <r>
    <n v="108888"/>
    <x v="1"/>
    <x v="6"/>
    <x v="11"/>
    <x v="1"/>
    <x v="6"/>
    <x v="11"/>
    <x v="0"/>
  </r>
  <r>
    <n v="11206"/>
    <x v="1"/>
    <x v="1"/>
    <x v="11"/>
    <x v="1"/>
    <x v="1"/>
    <x v="11"/>
    <x v="0"/>
  </r>
  <r>
    <n v="213788"/>
    <x v="1"/>
    <x v="5"/>
    <x v="11"/>
    <x v="1"/>
    <x v="5"/>
    <x v="11"/>
    <x v="0"/>
  </r>
  <r>
    <n v="6394"/>
    <x v="3"/>
    <x v="3"/>
    <x v="11"/>
    <x v="3"/>
    <x v="3"/>
    <x v="11"/>
    <x v="0"/>
  </r>
  <r>
    <n v="510"/>
    <x v="2"/>
    <x v="2"/>
    <x v="11"/>
    <x v="2"/>
    <x v="2"/>
    <x v="11"/>
    <x v="0"/>
  </r>
  <r>
    <n v="102135"/>
    <x v="2"/>
    <x v="4"/>
    <x v="11"/>
    <x v="2"/>
    <x v="4"/>
    <x v="11"/>
    <x v="0"/>
  </r>
  <r>
    <n v="152631"/>
    <x v="1"/>
    <x v="2"/>
    <x v="11"/>
    <x v="1"/>
    <x v="2"/>
    <x v="11"/>
    <x v="0"/>
  </r>
  <r>
    <n v="10376031"/>
    <x v="5"/>
    <x v="5"/>
    <x v="11"/>
    <x v="5"/>
    <x v="5"/>
    <x v="11"/>
    <x v="1"/>
  </r>
  <r>
    <n v="235183"/>
    <x v="1"/>
    <x v="0"/>
    <x v="11"/>
    <x v="1"/>
    <x v="0"/>
    <x v="11"/>
    <x v="0"/>
  </r>
  <r>
    <n v="3319502"/>
    <x v="4"/>
    <x v="1"/>
    <x v="11"/>
    <x v="4"/>
    <x v="1"/>
    <x v="11"/>
    <x v="1"/>
  </r>
  <r>
    <n v="2"/>
    <x v="2"/>
    <x v="5"/>
    <x v="11"/>
    <x v="2"/>
    <x v="5"/>
    <x v="11"/>
    <x v="0"/>
  </r>
  <r>
    <n v="19"/>
    <x v="4"/>
    <x v="5"/>
    <x v="11"/>
    <x v="4"/>
    <x v="5"/>
    <x v="11"/>
    <x v="0"/>
  </r>
  <r>
    <n v="2343354"/>
    <x v="0"/>
    <x v="2"/>
    <x v="11"/>
    <x v="0"/>
    <x v="2"/>
    <x v="11"/>
    <x v="1"/>
  </r>
  <r>
    <n v="482763"/>
    <x v="5"/>
    <x v="2"/>
    <x v="11"/>
    <x v="5"/>
    <x v="2"/>
    <x v="11"/>
    <x v="0"/>
  </r>
  <r>
    <n v="68429"/>
    <x v="4"/>
    <x v="3"/>
    <x v="11"/>
    <x v="4"/>
    <x v="3"/>
    <x v="11"/>
    <x v="0"/>
  </r>
  <r>
    <n v="66853"/>
    <x v="2"/>
    <x v="1"/>
    <x v="11"/>
    <x v="2"/>
    <x v="1"/>
    <x v="11"/>
    <x v="0"/>
  </r>
  <r>
    <n v="53948"/>
    <x v="0"/>
    <x v="0"/>
    <x v="11"/>
    <x v="0"/>
    <x v="0"/>
    <x v="11"/>
    <x v="0"/>
  </r>
  <r>
    <n v="277"/>
    <x v="4"/>
    <x v="6"/>
    <x v="11"/>
    <x v="4"/>
    <x v="6"/>
    <x v="11"/>
    <x v="0"/>
  </r>
  <r>
    <n v="9638756"/>
    <x v="1"/>
    <x v="4"/>
    <x v="11"/>
    <x v="1"/>
    <x v="4"/>
    <x v="11"/>
    <x v="1"/>
  </r>
  <r>
    <n v="4186"/>
    <x v="3"/>
    <x v="6"/>
    <x v="11"/>
    <x v="3"/>
    <x v="6"/>
    <x v="11"/>
    <x v="0"/>
  </r>
  <r>
    <n v="11818"/>
    <x v="3"/>
    <x v="2"/>
    <x v="11"/>
    <x v="3"/>
    <x v="2"/>
    <x v="11"/>
    <x v="0"/>
  </r>
  <r>
    <n v="5696"/>
    <x v="2"/>
    <x v="0"/>
    <x v="11"/>
    <x v="2"/>
    <x v="0"/>
    <x v="11"/>
    <x v="0"/>
  </r>
  <r>
    <n v="2193454"/>
    <x v="3"/>
    <x v="0"/>
    <x v="11"/>
    <x v="3"/>
    <x v="0"/>
    <x v="11"/>
    <x v="1"/>
  </r>
  <r>
    <n v="150468"/>
    <x v="1"/>
    <x v="3"/>
    <x v="11"/>
    <x v="1"/>
    <x v="3"/>
    <x v="11"/>
    <x v="0"/>
  </r>
  <r>
    <n v="691"/>
    <x v="3"/>
    <x v="5"/>
    <x v="11"/>
    <x v="3"/>
    <x v="5"/>
    <x v="11"/>
    <x v="0"/>
  </r>
  <r>
    <n v="16049"/>
    <x v="0"/>
    <x v="1"/>
    <x v="12"/>
    <x v="0"/>
    <x v="1"/>
    <x v="12"/>
    <x v="0"/>
  </r>
  <r>
    <n v="154809"/>
    <x v="2"/>
    <x v="4"/>
    <x v="12"/>
    <x v="2"/>
    <x v="4"/>
    <x v="12"/>
    <x v="0"/>
  </r>
  <r>
    <n v="804093"/>
    <x v="0"/>
    <x v="4"/>
    <x v="13"/>
    <x v="0"/>
    <x v="4"/>
    <x v="13"/>
    <x v="0"/>
  </r>
  <r>
    <n v="128801"/>
    <x v="3"/>
    <x v="1"/>
    <x v="13"/>
    <x v="3"/>
    <x v="1"/>
    <x v="13"/>
    <x v="0"/>
  </r>
  <r>
    <n v="3172087"/>
    <x v="4"/>
    <x v="1"/>
    <x v="13"/>
    <x v="4"/>
    <x v="1"/>
    <x v="13"/>
    <x v="1"/>
  </r>
  <r>
    <n v="184766"/>
    <x v="1"/>
    <x v="6"/>
    <x v="13"/>
    <x v="1"/>
    <x v="6"/>
    <x v="13"/>
    <x v="0"/>
  </r>
  <r>
    <n v="9343187"/>
    <x v="1"/>
    <x v="4"/>
    <x v="14"/>
    <x v="1"/>
    <x v="4"/>
    <x v="14"/>
    <x v="1"/>
  </r>
  <r>
    <n v="10307931"/>
    <x v="5"/>
    <x v="5"/>
    <x v="14"/>
    <x v="5"/>
    <x v="5"/>
    <x v="14"/>
    <x v="1"/>
  </r>
  <r>
    <n v="149154"/>
    <x v="1"/>
    <x v="3"/>
    <x v="14"/>
    <x v="1"/>
    <x v="3"/>
    <x v="14"/>
    <x v="0"/>
  </r>
  <r>
    <n v="81927"/>
    <x v="2"/>
    <x v="1"/>
    <x v="14"/>
    <x v="2"/>
    <x v="1"/>
    <x v="14"/>
    <x v="0"/>
  </r>
  <r>
    <n v="36"/>
    <x v="4"/>
    <x v="5"/>
    <x v="14"/>
    <x v="4"/>
    <x v="5"/>
    <x v="14"/>
    <x v="0"/>
  </r>
  <r>
    <n v="768"/>
    <x v="2"/>
    <x v="2"/>
    <x v="14"/>
    <x v="2"/>
    <x v="2"/>
    <x v="14"/>
    <x v="0"/>
  </r>
  <r>
    <n v="1016"/>
    <x v="4"/>
    <x v="2"/>
    <x v="14"/>
    <x v="4"/>
    <x v="2"/>
    <x v="14"/>
    <x v="0"/>
  </r>
  <r>
    <n v="1277"/>
    <x v="3"/>
    <x v="5"/>
    <x v="14"/>
    <x v="3"/>
    <x v="5"/>
    <x v="14"/>
    <x v="0"/>
  </r>
  <r>
    <n v="241114"/>
    <x v="3"/>
    <x v="4"/>
    <x v="14"/>
    <x v="3"/>
    <x v="4"/>
    <x v="14"/>
    <x v="0"/>
  </r>
  <r>
    <n v="7563"/>
    <x v="2"/>
    <x v="0"/>
    <x v="14"/>
    <x v="2"/>
    <x v="0"/>
    <x v="14"/>
    <x v="0"/>
  </r>
  <r>
    <n v="659"/>
    <x v="4"/>
    <x v="6"/>
    <x v="14"/>
    <x v="4"/>
    <x v="6"/>
    <x v="14"/>
    <x v="0"/>
  </r>
  <r>
    <n v="17774"/>
    <x v="0"/>
    <x v="1"/>
    <x v="14"/>
    <x v="0"/>
    <x v="1"/>
    <x v="14"/>
    <x v="0"/>
  </r>
  <r>
    <n v="7583"/>
    <x v="3"/>
    <x v="6"/>
    <x v="14"/>
    <x v="3"/>
    <x v="6"/>
    <x v="14"/>
    <x v="0"/>
  </r>
  <r>
    <n v="211863"/>
    <x v="1"/>
    <x v="2"/>
    <x v="14"/>
    <x v="1"/>
    <x v="2"/>
    <x v="14"/>
    <x v="0"/>
  </r>
  <r>
    <n v="187"/>
    <x v="2"/>
    <x v="6"/>
    <x v="14"/>
    <x v="2"/>
    <x v="6"/>
    <x v="14"/>
    <x v="0"/>
  </r>
  <r>
    <n v="158185"/>
    <x v="2"/>
    <x v="4"/>
    <x v="14"/>
    <x v="2"/>
    <x v="4"/>
    <x v="14"/>
    <x v="0"/>
  </r>
  <r>
    <n v="443660"/>
    <x v="5"/>
    <x v="2"/>
    <x v="14"/>
    <x v="5"/>
    <x v="2"/>
    <x v="14"/>
    <x v="0"/>
  </r>
  <r>
    <n v="2265000"/>
    <x v="0"/>
    <x v="2"/>
    <x v="14"/>
    <x v="0"/>
    <x v="2"/>
    <x v="14"/>
    <x v="1"/>
  </r>
  <r>
    <n v="58554"/>
    <x v="0"/>
    <x v="0"/>
    <x v="14"/>
    <x v="0"/>
    <x v="0"/>
    <x v="14"/>
    <x v="0"/>
  </r>
  <r>
    <n v="8"/>
    <x v="2"/>
    <x v="5"/>
    <x v="14"/>
    <x v="2"/>
    <x v="5"/>
    <x v="14"/>
    <x v="0"/>
  </r>
  <r>
    <n v="14584"/>
    <x v="4"/>
    <x v="4"/>
    <x v="14"/>
    <x v="4"/>
    <x v="4"/>
    <x v="14"/>
    <x v="0"/>
  </r>
  <r>
    <n v="18534"/>
    <x v="3"/>
    <x v="2"/>
    <x v="15"/>
    <x v="3"/>
    <x v="2"/>
    <x v="15"/>
    <x v="0"/>
  </r>
  <r>
    <n v="16847"/>
    <x v="4"/>
    <x v="4"/>
    <x v="15"/>
    <x v="4"/>
    <x v="4"/>
    <x v="15"/>
    <x v="0"/>
  </r>
  <r>
    <n v="2136354"/>
    <x v="2"/>
    <x v="3"/>
    <x v="15"/>
    <x v="2"/>
    <x v="3"/>
    <x v="15"/>
    <x v="1"/>
  </r>
  <r>
    <n v="1293"/>
    <x v="4"/>
    <x v="2"/>
    <x v="15"/>
    <x v="4"/>
    <x v="2"/>
    <x v="15"/>
    <x v="0"/>
  </r>
  <r>
    <n v="286351"/>
    <x v="1"/>
    <x v="5"/>
    <x v="15"/>
    <x v="1"/>
    <x v="5"/>
    <x v="15"/>
    <x v="0"/>
  </r>
  <r>
    <n v="75617"/>
    <x v="4"/>
    <x v="3"/>
    <x v="15"/>
    <x v="4"/>
    <x v="3"/>
    <x v="15"/>
    <x v="0"/>
  </r>
  <r>
    <n v="891"/>
    <x v="4"/>
    <x v="6"/>
    <x v="15"/>
    <x v="4"/>
    <x v="6"/>
    <x v="15"/>
    <x v="0"/>
  </r>
  <r>
    <n v="5771"/>
    <x v="3"/>
    <x v="3"/>
    <x v="15"/>
    <x v="3"/>
    <x v="3"/>
    <x v="15"/>
    <x v="0"/>
  </r>
  <r>
    <n v="171039"/>
    <x v="2"/>
    <x v="4"/>
    <x v="15"/>
    <x v="2"/>
    <x v="4"/>
    <x v="15"/>
    <x v="0"/>
  </r>
  <r>
    <n v="36"/>
    <x v="4"/>
    <x v="5"/>
    <x v="15"/>
    <x v="4"/>
    <x v="5"/>
    <x v="15"/>
    <x v="0"/>
  </r>
  <r>
    <n v="128829"/>
    <x v="4"/>
    <x v="0"/>
    <x v="15"/>
    <x v="4"/>
    <x v="0"/>
    <x v="15"/>
    <x v="0"/>
  </r>
  <r>
    <n v="278"/>
    <x v="2"/>
    <x v="6"/>
    <x v="15"/>
    <x v="2"/>
    <x v="6"/>
    <x v="15"/>
    <x v="0"/>
  </r>
  <r>
    <n v="4"/>
    <x v="2"/>
    <x v="5"/>
    <x v="15"/>
    <x v="2"/>
    <x v="5"/>
    <x v="15"/>
    <x v="0"/>
  </r>
  <r>
    <n v="1336"/>
    <x v="2"/>
    <x v="2"/>
    <x v="15"/>
    <x v="2"/>
    <x v="2"/>
    <x v="15"/>
    <x v="0"/>
  </r>
  <r>
    <n v="10552964"/>
    <x v="5"/>
    <x v="5"/>
    <x v="16"/>
    <x v="5"/>
    <x v="5"/>
    <x v="16"/>
    <x v="1"/>
  </r>
  <r>
    <n v="1378"/>
    <x v="4"/>
    <x v="2"/>
    <x v="16"/>
    <x v="4"/>
    <x v="2"/>
    <x v="16"/>
    <x v="0"/>
  </r>
  <r>
    <n v="292244"/>
    <x v="1"/>
    <x v="5"/>
    <x v="16"/>
    <x v="1"/>
    <x v="5"/>
    <x v="16"/>
    <x v="0"/>
  </r>
  <r>
    <n v="16"/>
    <x v="2"/>
    <x v="5"/>
    <x v="16"/>
    <x v="2"/>
    <x v="5"/>
    <x v="16"/>
    <x v="0"/>
  </r>
  <r>
    <n v="74442"/>
    <x v="4"/>
    <x v="3"/>
    <x v="16"/>
    <x v="4"/>
    <x v="3"/>
    <x v="16"/>
    <x v="0"/>
  </r>
  <r>
    <n v="16122"/>
    <x v="0"/>
    <x v="3"/>
    <x v="16"/>
    <x v="0"/>
    <x v="3"/>
    <x v="16"/>
    <x v="0"/>
  </r>
  <r>
    <n v="9684961"/>
    <x v="1"/>
    <x v="4"/>
    <x v="16"/>
    <x v="1"/>
    <x v="4"/>
    <x v="16"/>
    <x v="1"/>
  </r>
  <r>
    <n v="386"/>
    <x v="2"/>
    <x v="6"/>
    <x v="16"/>
    <x v="2"/>
    <x v="6"/>
    <x v="16"/>
    <x v="0"/>
  </r>
  <r>
    <n v="131819"/>
    <x v="4"/>
    <x v="0"/>
    <x v="16"/>
    <x v="4"/>
    <x v="0"/>
    <x v="16"/>
    <x v="0"/>
  </r>
  <r>
    <n v="1846348"/>
    <x v="3"/>
    <x v="0"/>
    <x v="16"/>
    <x v="3"/>
    <x v="0"/>
    <x v="16"/>
    <x v="1"/>
  </r>
  <r>
    <n v="870"/>
    <x v="4"/>
    <x v="6"/>
    <x v="16"/>
    <x v="4"/>
    <x v="6"/>
    <x v="16"/>
    <x v="0"/>
  </r>
  <r>
    <n v="15650"/>
    <x v="0"/>
    <x v="1"/>
    <x v="16"/>
    <x v="0"/>
    <x v="1"/>
    <x v="16"/>
    <x v="0"/>
  </r>
  <r>
    <n v="638086"/>
    <x v="0"/>
    <x v="4"/>
    <x v="16"/>
    <x v="0"/>
    <x v="4"/>
    <x v="16"/>
    <x v="0"/>
  </r>
  <r>
    <n v="207735"/>
    <x v="1"/>
    <x v="6"/>
    <x v="17"/>
    <x v="1"/>
    <x v="6"/>
    <x v="17"/>
    <x v="0"/>
  </r>
  <r>
    <n v="512548"/>
    <x v="5"/>
    <x v="2"/>
    <x v="17"/>
    <x v="5"/>
    <x v="2"/>
    <x v="17"/>
    <x v="0"/>
  </r>
  <r>
    <n v="1405"/>
    <x v="3"/>
    <x v="5"/>
    <x v="17"/>
    <x v="3"/>
    <x v="5"/>
    <x v="17"/>
    <x v="0"/>
  </r>
  <r>
    <n v="247543"/>
    <x v="3"/>
    <x v="4"/>
    <x v="17"/>
    <x v="3"/>
    <x v="4"/>
    <x v="17"/>
    <x v="0"/>
  </r>
  <r>
    <n v="174618"/>
    <x v="2"/>
    <x v="4"/>
    <x v="17"/>
    <x v="2"/>
    <x v="4"/>
    <x v="17"/>
    <x v="0"/>
  </r>
  <r>
    <n v="7901"/>
    <x v="2"/>
    <x v="0"/>
    <x v="17"/>
    <x v="2"/>
    <x v="0"/>
    <x v="17"/>
    <x v="0"/>
  </r>
  <r>
    <n v="2936528"/>
    <x v="4"/>
    <x v="1"/>
    <x v="17"/>
    <x v="4"/>
    <x v="1"/>
    <x v="17"/>
    <x v="1"/>
  </r>
  <r>
    <n v="16943"/>
    <x v="4"/>
    <x v="4"/>
    <x v="17"/>
    <x v="4"/>
    <x v="4"/>
    <x v="17"/>
    <x v="0"/>
  </r>
  <r>
    <n v="1198"/>
    <x v="2"/>
    <x v="2"/>
    <x v="17"/>
    <x v="2"/>
    <x v="2"/>
    <x v="17"/>
    <x v="0"/>
  </r>
  <r>
    <n v="10632437"/>
    <x v="5"/>
    <x v="5"/>
    <x v="17"/>
    <x v="5"/>
    <x v="5"/>
    <x v="17"/>
    <x v="1"/>
  </r>
  <r>
    <n v="941"/>
    <x v="4"/>
    <x v="6"/>
    <x v="17"/>
    <x v="4"/>
    <x v="6"/>
    <x v="17"/>
    <x v="0"/>
  </r>
  <r>
    <n v="17729"/>
    <x v="0"/>
    <x v="1"/>
    <x v="17"/>
    <x v="0"/>
    <x v="1"/>
    <x v="17"/>
    <x v="0"/>
  </r>
  <r>
    <n v="1314"/>
    <x v="4"/>
    <x v="2"/>
    <x v="17"/>
    <x v="4"/>
    <x v="2"/>
    <x v="17"/>
    <x v="0"/>
  </r>
  <r>
    <n v="10390"/>
    <x v="3"/>
    <x v="6"/>
    <x v="17"/>
    <x v="3"/>
    <x v="6"/>
    <x v="17"/>
    <x v="0"/>
  </r>
  <r>
    <n v="282"/>
    <x v="2"/>
    <x v="6"/>
    <x v="17"/>
    <x v="2"/>
    <x v="6"/>
    <x v="17"/>
    <x v="0"/>
  </r>
  <r>
    <n v="13"/>
    <x v="2"/>
    <x v="5"/>
    <x v="17"/>
    <x v="2"/>
    <x v="5"/>
    <x v="17"/>
    <x v="0"/>
  </r>
  <r>
    <n v="57474"/>
    <x v="0"/>
    <x v="0"/>
    <x v="17"/>
    <x v="0"/>
    <x v="0"/>
    <x v="17"/>
    <x v="0"/>
  </r>
  <r>
    <n v="42"/>
    <x v="4"/>
    <x v="5"/>
    <x v="17"/>
    <x v="4"/>
    <x v="5"/>
    <x v="17"/>
    <x v="0"/>
  </r>
  <r>
    <n v="9671622"/>
    <x v="1"/>
    <x v="4"/>
    <x v="17"/>
    <x v="1"/>
    <x v="4"/>
    <x v="17"/>
    <x v="1"/>
  </r>
  <r>
    <n v="691103"/>
    <x v="0"/>
    <x v="4"/>
    <x v="17"/>
    <x v="0"/>
    <x v="4"/>
    <x v="17"/>
    <x v="0"/>
  </r>
  <r>
    <n v="12179"/>
    <x v="1"/>
    <x v="1"/>
    <x v="17"/>
    <x v="1"/>
    <x v="1"/>
    <x v="17"/>
    <x v="0"/>
  </r>
  <r>
    <n v="161443"/>
    <x v="1"/>
    <x v="3"/>
    <x v="17"/>
    <x v="1"/>
    <x v="3"/>
    <x v="17"/>
    <x v="0"/>
  </r>
  <r>
    <n v="215925"/>
    <x v="1"/>
    <x v="0"/>
    <x v="17"/>
    <x v="1"/>
    <x v="0"/>
    <x v="17"/>
    <x v="0"/>
  </r>
  <r>
    <n v="2139851"/>
    <x v="2"/>
    <x v="3"/>
    <x v="17"/>
    <x v="2"/>
    <x v="3"/>
    <x v="17"/>
    <x v="1"/>
  </r>
  <r>
    <n v="78870"/>
    <x v="2"/>
    <x v="1"/>
    <x v="17"/>
    <x v="2"/>
    <x v="1"/>
    <x v="17"/>
    <x v="0"/>
  </r>
  <r>
    <n v="286772"/>
    <x v="1"/>
    <x v="5"/>
    <x v="17"/>
    <x v="1"/>
    <x v="5"/>
    <x v="17"/>
    <x v="0"/>
  </r>
  <r>
    <n v="240266"/>
    <x v="1"/>
    <x v="2"/>
    <x v="17"/>
    <x v="1"/>
    <x v="2"/>
    <x v="17"/>
    <x v="0"/>
  </r>
  <r>
    <n v="73987"/>
    <x v="4"/>
    <x v="3"/>
    <x v="17"/>
    <x v="4"/>
    <x v="3"/>
    <x v="17"/>
    <x v="0"/>
  </r>
  <r>
    <n v="1841188"/>
    <x v="2"/>
    <x v="3"/>
    <x v="18"/>
    <x v="2"/>
    <x v="3"/>
    <x v="18"/>
    <x v="1"/>
  </r>
  <r>
    <n v="1881964"/>
    <x v="0"/>
    <x v="2"/>
    <x v="18"/>
    <x v="0"/>
    <x v="2"/>
    <x v="18"/>
    <x v="1"/>
  </r>
  <r>
    <n v="399259"/>
    <x v="5"/>
    <x v="2"/>
    <x v="18"/>
    <x v="5"/>
    <x v="2"/>
    <x v="18"/>
    <x v="0"/>
  </r>
  <r>
    <n v="226668"/>
    <x v="1"/>
    <x v="2"/>
    <x v="18"/>
    <x v="1"/>
    <x v="2"/>
    <x v="18"/>
    <x v="0"/>
  </r>
  <r>
    <n v="178288"/>
    <x v="1"/>
    <x v="0"/>
    <x v="18"/>
    <x v="1"/>
    <x v="0"/>
    <x v="18"/>
    <x v="0"/>
  </r>
  <r>
    <n v="183707"/>
    <x v="2"/>
    <x v="4"/>
    <x v="18"/>
    <x v="2"/>
    <x v="4"/>
    <x v="18"/>
    <x v="0"/>
  </r>
  <r>
    <n v="526834"/>
    <x v="0"/>
    <x v="4"/>
    <x v="18"/>
    <x v="0"/>
    <x v="4"/>
    <x v="18"/>
    <x v="0"/>
  </r>
  <r>
    <n v="22743"/>
    <x v="4"/>
    <x v="4"/>
    <x v="18"/>
    <x v="4"/>
    <x v="4"/>
    <x v="18"/>
    <x v="0"/>
  </r>
  <r>
    <n v="18324"/>
    <x v="3"/>
    <x v="2"/>
    <x v="18"/>
    <x v="3"/>
    <x v="2"/>
    <x v="18"/>
    <x v="0"/>
  </r>
  <r>
    <n v="40"/>
    <x v="4"/>
    <x v="5"/>
    <x v="18"/>
    <x v="4"/>
    <x v="5"/>
    <x v="18"/>
    <x v="0"/>
  </r>
  <r>
    <n v="9561"/>
    <x v="3"/>
    <x v="6"/>
    <x v="18"/>
    <x v="3"/>
    <x v="6"/>
    <x v="18"/>
    <x v="0"/>
  </r>
  <r>
    <n v="188893"/>
    <x v="4"/>
    <x v="0"/>
    <x v="18"/>
    <x v="4"/>
    <x v="0"/>
    <x v="18"/>
    <x v="0"/>
  </r>
  <r>
    <n v="188137"/>
    <x v="1"/>
    <x v="6"/>
    <x v="18"/>
    <x v="1"/>
    <x v="6"/>
    <x v="18"/>
    <x v="0"/>
  </r>
  <r>
    <n v="9989"/>
    <x v="0"/>
    <x v="3"/>
    <x v="18"/>
    <x v="0"/>
    <x v="3"/>
    <x v="18"/>
    <x v="0"/>
  </r>
  <r>
    <n v="1737"/>
    <x v="3"/>
    <x v="5"/>
    <x v="18"/>
    <x v="3"/>
    <x v="5"/>
    <x v="18"/>
    <x v="0"/>
  </r>
  <r>
    <n v="924"/>
    <x v="4"/>
    <x v="2"/>
    <x v="18"/>
    <x v="4"/>
    <x v="2"/>
    <x v="18"/>
    <x v="0"/>
  </r>
  <r>
    <n v="8286"/>
    <x v="2"/>
    <x v="0"/>
    <x v="18"/>
    <x v="2"/>
    <x v="0"/>
    <x v="18"/>
    <x v="0"/>
  </r>
  <r>
    <n v="43971"/>
    <x v="0"/>
    <x v="0"/>
    <x v="18"/>
    <x v="0"/>
    <x v="0"/>
    <x v="18"/>
    <x v="0"/>
  </r>
  <r>
    <n v="326510"/>
    <x v="3"/>
    <x v="4"/>
    <x v="18"/>
    <x v="3"/>
    <x v="4"/>
    <x v="18"/>
    <x v="0"/>
  </r>
  <r>
    <n v="10560996"/>
    <x v="5"/>
    <x v="5"/>
    <x v="18"/>
    <x v="5"/>
    <x v="5"/>
    <x v="18"/>
    <x v="1"/>
  </r>
  <r>
    <n v="12"/>
    <x v="2"/>
    <x v="5"/>
    <x v="18"/>
    <x v="2"/>
    <x v="5"/>
    <x v="18"/>
    <x v="0"/>
  </r>
  <r>
    <n v="92271"/>
    <x v="1"/>
    <x v="3"/>
    <x v="18"/>
    <x v="1"/>
    <x v="3"/>
    <x v="18"/>
    <x v="0"/>
  </r>
  <r>
    <n v="9073317"/>
    <x v="1"/>
    <x v="4"/>
    <x v="18"/>
    <x v="1"/>
    <x v="4"/>
    <x v="18"/>
    <x v="1"/>
  </r>
  <r>
    <n v="178"/>
    <x v="2"/>
    <x v="6"/>
    <x v="18"/>
    <x v="2"/>
    <x v="6"/>
    <x v="18"/>
    <x v="0"/>
  </r>
  <r>
    <n v="446839"/>
    <x v="1"/>
    <x v="5"/>
    <x v="18"/>
    <x v="1"/>
    <x v="5"/>
    <x v="18"/>
    <x v="0"/>
  </r>
  <r>
    <n v="79832"/>
    <x v="4"/>
    <x v="3"/>
    <x v="18"/>
    <x v="4"/>
    <x v="3"/>
    <x v="18"/>
    <x v="0"/>
  </r>
  <r>
    <n v="67744"/>
    <x v="2"/>
    <x v="1"/>
    <x v="18"/>
    <x v="2"/>
    <x v="1"/>
    <x v="18"/>
    <x v="0"/>
  </r>
  <r>
    <n v="736"/>
    <x v="4"/>
    <x v="6"/>
    <x v="18"/>
    <x v="4"/>
    <x v="6"/>
    <x v="18"/>
    <x v="0"/>
  </r>
  <r>
    <n v="1923137"/>
    <x v="0"/>
    <x v="2"/>
    <x v="0"/>
    <x v="0"/>
    <x v="2"/>
    <x v="0"/>
    <x v="1"/>
  </r>
  <r>
    <n v="147087"/>
    <x v="4"/>
    <x v="0"/>
    <x v="0"/>
    <x v="4"/>
    <x v="0"/>
    <x v="0"/>
    <x v="0"/>
  </r>
  <r>
    <n v="1747731"/>
    <x v="2"/>
    <x v="3"/>
    <x v="0"/>
    <x v="2"/>
    <x v="3"/>
    <x v="0"/>
    <x v="1"/>
  </r>
  <r>
    <n v="15282"/>
    <x v="3"/>
    <x v="2"/>
    <x v="0"/>
    <x v="3"/>
    <x v="2"/>
    <x v="0"/>
    <x v="0"/>
  </r>
  <r>
    <n v="16041"/>
    <x v="0"/>
    <x v="1"/>
    <x v="0"/>
    <x v="0"/>
    <x v="1"/>
    <x v="0"/>
    <x v="0"/>
  </r>
  <r>
    <n v="7801"/>
    <x v="3"/>
    <x v="6"/>
    <x v="0"/>
    <x v="3"/>
    <x v="6"/>
    <x v="0"/>
    <x v="0"/>
  </r>
  <r>
    <n v="221647"/>
    <x v="1"/>
    <x v="2"/>
    <x v="13"/>
    <x v="1"/>
    <x v="2"/>
    <x v="13"/>
    <x v="0"/>
  </r>
  <r>
    <n v="1872757"/>
    <x v="3"/>
    <x v="0"/>
    <x v="13"/>
    <x v="3"/>
    <x v="0"/>
    <x v="13"/>
    <x v="1"/>
  </r>
  <r>
    <n v="7532"/>
    <x v="2"/>
    <x v="0"/>
    <x v="13"/>
    <x v="2"/>
    <x v="0"/>
    <x v="13"/>
    <x v="0"/>
  </r>
  <r>
    <n v="20028"/>
    <x v="0"/>
    <x v="1"/>
    <x v="13"/>
    <x v="0"/>
    <x v="1"/>
    <x v="13"/>
    <x v="0"/>
  </r>
  <r>
    <n v="421932"/>
    <x v="5"/>
    <x v="2"/>
    <x v="13"/>
    <x v="5"/>
    <x v="2"/>
    <x v="13"/>
    <x v="0"/>
  </r>
  <r>
    <n v="9"/>
    <x v="2"/>
    <x v="5"/>
    <x v="13"/>
    <x v="2"/>
    <x v="5"/>
    <x v="13"/>
    <x v="0"/>
  </r>
  <r>
    <n v="81743"/>
    <x v="2"/>
    <x v="1"/>
    <x v="13"/>
    <x v="2"/>
    <x v="1"/>
    <x v="13"/>
    <x v="0"/>
  </r>
  <r>
    <n v="210698"/>
    <x v="1"/>
    <x v="0"/>
    <x v="13"/>
    <x v="1"/>
    <x v="0"/>
    <x v="13"/>
    <x v="0"/>
  </r>
  <r>
    <n v="15843"/>
    <x v="0"/>
    <x v="3"/>
    <x v="13"/>
    <x v="0"/>
    <x v="3"/>
    <x v="13"/>
    <x v="0"/>
  </r>
  <r>
    <n v="10325372"/>
    <x v="5"/>
    <x v="5"/>
    <x v="13"/>
    <x v="5"/>
    <x v="5"/>
    <x v="13"/>
    <x v="1"/>
  </r>
  <r>
    <n v="189"/>
    <x v="2"/>
    <x v="6"/>
    <x v="13"/>
    <x v="2"/>
    <x v="6"/>
    <x v="13"/>
    <x v="0"/>
  </r>
  <r>
    <n v="161992"/>
    <x v="2"/>
    <x v="4"/>
    <x v="13"/>
    <x v="2"/>
    <x v="4"/>
    <x v="13"/>
    <x v="0"/>
  </r>
  <r>
    <n v="74278"/>
    <x v="0"/>
    <x v="0"/>
    <x v="13"/>
    <x v="0"/>
    <x v="0"/>
    <x v="13"/>
    <x v="0"/>
  </r>
  <r>
    <n v="8052"/>
    <x v="3"/>
    <x v="6"/>
    <x v="13"/>
    <x v="3"/>
    <x v="6"/>
    <x v="13"/>
    <x v="0"/>
  </r>
  <r>
    <n v="18553"/>
    <x v="3"/>
    <x v="2"/>
    <x v="13"/>
    <x v="3"/>
    <x v="2"/>
    <x v="13"/>
    <x v="0"/>
  </r>
  <r>
    <n v="316294"/>
    <x v="1"/>
    <x v="5"/>
    <x v="13"/>
    <x v="1"/>
    <x v="5"/>
    <x v="13"/>
    <x v="0"/>
  </r>
  <r>
    <n v="2344766"/>
    <x v="0"/>
    <x v="2"/>
    <x v="13"/>
    <x v="0"/>
    <x v="2"/>
    <x v="13"/>
    <x v="1"/>
  </r>
  <r>
    <n v="1231"/>
    <x v="3"/>
    <x v="5"/>
    <x v="13"/>
    <x v="3"/>
    <x v="5"/>
    <x v="13"/>
    <x v="0"/>
  </r>
  <r>
    <n v="695"/>
    <x v="4"/>
    <x v="6"/>
    <x v="13"/>
    <x v="4"/>
    <x v="6"/>
    <x v="13"/>
    <x v="0"/>
  </r>
  <r>
    <n v="1108"/>
    <x v="4"/>
    <x v="2"/>
    <x v="13"/>
    <x v="4"/>
    <x v="2"/>
    <x v="13"/>
    <x v="0"/>
  </r>
  <r>
    <n v="137346"/>
    <x v="4"/>
    <x v="0"/>
    <x v="13"/>
    <x v="4"/>
    <x v="0"/>
    <x v="13"/>
    <x v="0"/>
  </r>
  <r>
    <n v="2072881"/>
    <x v="2"/>
    <x v="3"/>
    <x v="13"/>
    <x v="2"/>
    <x v="3"/>
    <x v="13"/>
    <x v="1"/>
  </r>
  <r>
    <n v="9196923"/>
    <x v="1"/>
    <x v="4"/>
    <x v="13"/>
    <x v="1"/>
    <x v="4"/>
    <x v="13"/>
    <x v="1"/>
  </r>
  <r>
    <n v="143992"/>
    <x v="1"/>
    <x v="3"/>
    <x v="13"/>
    <x v="1"/>
    <x v="3"/>
    <x v="13"/>
    <x v="0"/>
  </r>
  <r>
    <n v="11709"/>
    <x v="1"/>
    <x v="1"/>
    <x v="13"/>
    <x v="1"/>
    <x v="1"/>
    <x v="13"/>
    <x v="0"/>
  </r>
  <r>
    <n v="16129"/>
    <x v="4"/>
    <x v="4"/>
    <x v="13"/>
    <x v="4"/>
    <x v="4"/>
    <x v="13"/>
    <x v="0"/>
  </r>
  <r>
    <n v="70753"/>
    <x v="4"/>
    <x v="3"/>
    <x v="13"/>
    <x v="4"/>
    <x v="3"/>
    <x v="13"/>
    <x v="0"/>
  </r>
  <r>
    <n v="247533"/>
    <x v="3"/>
    <x v="4"/>
    <x v="13"/>
    <x v="3"/>
    <x v="4"/>
    <x v="13"/>
    <x v="0"/>
  </r>
  <r>
    <n v="146947"/>
    <x v="4"/>
    <x v="0"/>
    <x v="19"/>
    <x v="4"/>
    <x v="0"/>
    <x v="19"/>
    <x v="0"/>
  </r>
  <r>
    <n v="14338"/>
    <x v="3"/>
    <x v="2"/>
    <x v="19"/>
    <x v="3"/>
    <x v="2"/>
    <x v="19"/>
    <x v="0"/>
  </r>
  <r>
    <n v="15642"/>
    <x v="4"/>
    <x v="4"/>
    <x v="19"/>
    <x v="4"/>
    <x v="4"/>
    <x v="19"/>
    <x v="0"/>
  </r>
  <r>
    <n v="200425"/>
    <x v="1"/>
    <x v="0"/>
    <x v="19"/>
    <x v="1"/>
    <x v="0"/>
    <x v="19"/>
    <x v="0"/>
  </r>
  <r>
    <n v="196"/>
    <x v="2"/>
    <x v="6"/>
    <x v="19"/>
    <x v="2"/>
    <x v="6"/>
    <x v="19"/>
    <x v="0"/>
  </r>
  <r>
    <n v="7842"/>
    <x v="2"/>
    <x v="0"/>
    <x v="19"/>
    <x v="2"/>
    <x v="0"/>
    <x v="19"/>
    <x v="0"/>
  </r>
  <r>
    <n v="1988339"/>
    <x v="0"/>
    <x v="2"/>
    <x v="19"/>
    <x v="0"/>
    <x v="2"/>
    <x v="19"/>
    <x v="1"/>
  </r>
  <r>
    <n v="1595"/>
    <x v="3"/>
    <x v="5"/>
    <x v="19"/>
    <x v="3"/>
    <x v="5"/>
    <x v="19"/>
    <x v="0"/>
  </r>
  <r>
    <n v="187228"/>
    <x v="1"/>
    <x v="2"/>
    <x v="19"/>
    <x v="1"/>
    <x v="2"/>
    <x v="19"/>
    <x v="0"/>
  </r>
  <r>
    <n v="10"/>
    <x v="2"/>
    <x v="5"/>
    <x v="19"/>
    <x v="2"/>
    <x v="5"/>
    <x v="19"/>
    <x v="0"/>
  </r>
  <r>
    <n v="15704"/>
    <x v="0"/>
    <x v="1"/>
    <x v="19"/>
    <x v="0"/>
    <x v="1"/>
    <x v="19"/>
    <x v="0"/>
  </r>
  <r>
    <n v="865"/>
    <x v="4"/>
    <x v="2"/>
    <x v="19"/>
    <x v="4"/>
    <x v="2"/>
    <x v="19"/>
    <x v="0"/>
  </r>
  <r>
    <n v="8046"/>
    <x v="3"/>
    <x v="6"/>
    <x v="19"/>
    <x v="3"/>
    <x v="6"/>
    <x v="19"/>
    <x v="0"/>
  </r>
  <r>
    <n v="3230270"/>
    <x v="4"/>
    <x v="1"/>
    <x v="19"/>
    <x v="4"/>
    <x v="1"/>
    <x v="19"/>
    <x v="1"/>
  </r>
  <r>
    <n v="10417032"/>
    <x v="5"/>
    <x v="5"/>
    <x v="19"/>
    <x v="5"/>
    <x v="5"/>
    <x v="19"/>
    <x v="1"/>
  </r>
  <r>
    <n v="679"/>
    <x v="2"/>
    <x v="2"/>
    <x v="19"/>
    <x v="2"/>
    <x v="2"/>
    <x v="19"/>
    <x v="0"/>
  </r>
  <r>
    <n v="39"/>
    <x v="4"/>
    <x v="5"/>
    <x v="19"/>
    <x v="4"/>
    <x v="5"/>
    <x v="19"/>
    <x v="0"/>
  </r>
  <r>
    <n v="121614"/>
    <x v="3"/>
    <x v="1"/>
    <x v="19"/>
    <x v="3"/>
    <x v="1"/>
    <x v="19"/>
    <x v="0"/>
  </r>
  <r>
    <n v="125174"/>
    <x v="1"/>
    <x v="3"/>
    <x v="19"/>
    <x v="1"/>
    <x v="3"/>
    <x v="19"/>
    <x v="0"/>
  </r>
  <r>
    <n v="173845"/>
    <x v="1"/>
    <x v="6"/>
    <x v="19"/>
    <x v="1"/>
    <x v="6"/>
    <x v="19"/>
    <x v="0"/>
  </r>
  <r>
    <n v="10008"/>
    <x v="1"/>
    <x v="1"/>
    <x v="19"/>
    <x v="1"/>
    <x v="1"/>
    <x v="19"/>
    <x v="0"/>
  </r>
  <r>
    <n v="9320494"/>
    <x v="1"/>
    <x v="4"/>
    <x v="19"/>
    <x v="1"/>
    <x v="4"/>
    <x v="19"/>
    <x v="1"/>
  </r>
  <r>
    <n v="245181"/>
    <x v="1"/>
    <x v="2"/>
    <x v="20"/>
    <x v="1"/>
    <x v="2"/>
    <x v="20"/>
    <x v="0"/>
  </r>
  <r>
    <n v="152232"/>
    <x v="1"/>
    <x v="3"/>
    <x v="20"/>
    <x v="1"/>
    <x v="3"/>
    <x v="20"/>
    <x v="0"/>
  </r>
  <r>
    <n v="5236"/>
    <x v="3"/>
    <x v="3"/>
    <x v="20"/>
    <x v="3"/>
    <x v="3"/>
    <x v="20"/>
    <x v="0"/>
  </r>
  <r>
    <n v="192785"/>
    <x v="1"/>
    <x v="6"/>
    <x v="20"/>
    <x v="1"/>
    <x v="6"/>
    <x v="20"/>
    <x v="0"/>
  </r>
  <r>
    <n v="181771"/>
    <x v="2"/>
    <x v="4"/>
    <x v="20"/>
    <x v="2"/>
    <x v="4"/>
    <x v="20"/>
    <x v="0"/>
  </r>
  <r>
    <n v="139894"/>
    <x v="4"/>
    <x v="0"/>
    <x v="20"/>
    <x v="4"/>
    <x v="0"/>
    <x v="20"/>
    <x v="0"/>
  </r>
  <r>
    <n v="19110"/>
    <x v="3"/>
    <x v="2"/>
    <x v="20"/>
    <x v="3"/>
    <x v="2"/>
    <x v="20"/>
    <x v="0"/>
  </r>
  <r>
    <n v="1793943"/>
    <x v="3"/>
    <x v="0"/>
    <x v="20"/>
    <x v="3"/>
    <x v="0"/>
    <x v="20"/>
    <x v="1"/>
  </r>
  <r>
    <n v="2357412"/>
    <x v="0"/>
    <x v="2"/>
    <x v="20"/>
    <x v="0"/>
    <x v="2"/>
    <x v="20"/>
    <x v="1"/>
  </r>
  <r>
    <n v="9602095"/>
    <x v="1"/>
    <x v="4"/>
    <x v="20"/>
    <x v="1"/>
    <x v="4"/>
    <x v="20"/>
    <x v="1"/>
  </r>
  <r>
    <n v="20817"/>
    <x v="4"/>
    <x v="4"/>
    <x v="20"/>
    <x v="4"/>
    <x v="4"/>
    <x v="20"/>
    <x v="0"/>
  </r>
  <r>
    <n v="3028563"/>
    <x v="4"/>
    <x v="1"/>
    <x v="21"/>
    <x v="4"/>
    <x v="1"/>
    <x v="21"/>
    <x v="1"/>
  </r>
  <r>
    <n v="16095"/>
    <x v="0"/>
    <x v="3"/>
    <x v="21"/>
    <x v="0"/>
    <x v="3"/>
    <x v="21"/>
    <x v="0"/>
  </r>
  <r>
    <n v="228"/>
    <x v="2"/>
    <x v="6"/>
    <x v="21"/>
    <x v="2"/>
    <x v="6"/>
    <x v="21"/>
    <x v="0"/>
  </r>
  <r>
    <n v="16089"/>
    <x v="4"/>
    <x v="4"/>
    <x v="21"/>
    <x v="4"/>
    <x v="4"/>
    <x v="21"/>
    <x v="0"/>
  </r>
  <r>
    <n v="78309"/>
    <x v="2"/>
    <x v="1"/>
    <x v="21"/>
    <x v="2"/>
    <x v="1"/>
    <x v="21"/>
    <x v="0"/>
  </r>
  <r>
    <n v="16531"/>
    <x v="3"/>
    <x v="2"/>
    <x v="21"/>
    <x v="3"/>
    <x v="2"/>
    <x v="21"/>
    <x v="0"/>
  </r>
  <r>
    <n v="7296"/>
    <x v="2"/>
    <x v="0"/>
    <x v="21"/>
    <x v="2"/>
    <x v="0"/>
    <x v="21"/>
    <x v="0"/>
  </r>
  <r>
    <n v="916"/>
    <x v="4"/>
    <x v="2"/>
    <x v="21"/>
    <x v="4"/>
    <x v="2"/>
    <x v="21"/>
    <x v="0"/>
  </r>
  <r>
    <n v="48"/>
    <x v="4"/>
    <x v="5"/>
    <x v="21"/>
    <x v="4"/>
    <x v="5"/>
    <x v="21"/>
    <x v="0"/>
  </r>
  <r>
    <n v="1314"/>
    <x v="3"/>
    <x v="5"/>
    <x v="21"/>
    <x v="3"/>
    <x v="5"/>
    <x v="21"/>
    <x v="0"/>
  </r>
  <r>
    <n v="5330"/>
    <x v="3"/>
    <x v="3"/>
    <x v="21"/>
    <x v="3"/>
    <x v="3"/>
    <x v="21"/>
    <x v="0"/>
  </r>
  <r>
    <n v="154516"/>
    <x v="1"/>
    <x v="3"/>
    <x v="21"/>
    <x v="1"/>
    <x v="3"/>
    <x v="21"/>
    <x v="0"/>
  </r>
  <r>
    <n v="298128"/>
    <x v="1"/>
    <x v="5"/>
    <x v="21"/>
    <x v="1"/>
    <x v="5"/>
    <x v="21"/>
    <x v="0"/>
  </r>
  <r>
    <n v="847"/>
    <x v="2"/>
    <x v="2"/>
    <x v="21"/>
    <x v="2"/>
    <x v="2"/>
    <x v="21"/>
    <x v="0"/>
  </r>
  <r>
    <n v="10480656"/>
    <x v="5"/>
    <x v="5"/>
    <x v="21"/>
    <x v="5"/>
    <x v="5"/>
    <x v="21"/>
    <x v="1"/>
  </r>
  <r>
    <n v="10"/>
    <x v="2"/>
    <x v="5"/>
    <x v="21"/>
    <x v="2"/>
    <x v="5"/>
    <x v="21"/>
    <x v="0"/>
  </r>
  <r>
    <n v="8142"/>
    <x v="3"/>
    <x v="6"/>
    <x v="21"/>
    <x v="3"/>
    <x v="6"/>
    <x v="21"/>
    <x v="0"/>
  </r>
  <r>
    <n v="2377815"/>
    <x v="0"/>
    <x v="2"/>
    <x v="21"/>
    <x v="0"/>
    <x v="2"/>
    <x v="21"/>
    <x v="1"/>
  </r>
  <r>
    <n v="728"/>
    <x v="4"/>
    <x v="6"/>
    <x v="21"/>
    <x v="4"/>
    <x v="6"/>
    <x v="21"/>
    <x v="0"/>
  </r>
  <r>
    <n v="124141"/>
    <x v="3"/>
    <x v="1"/>
    <x v="21"/>
    <x v="3"/>
    <x v="1"/>
    <x v="21"/>
    <x v="0"/>
  </r>
  <r>
    <n v="71496"/>
    <x v="4"/>
    <x v="3"/>
    <x v="21"/>
    <x v="4"/>
    <x v="3"/>
    <x v="21"/>
    <x v="0"/>
  </r>
  <r>
    <n v="158"/>
    <x v="2"/>
    <x v="6"/>
    <x v="22"/>
    <x v="2"/>
    <x v="6"/>
    <x v="22"/>
    <x v="0"/>
  </r>
  <r>
    <n v="12733"/>
    <x v="0"/>
    <x v="3"/>
    <x v="22"/>
    <x v="0"/>
    <x v="3"/>
    <x v="22"/>
    <x v="0"/>
  </r>
  <r>
    <n v="156215"/>
    <x v="2"/>
    <x v="4"/>
    <x v="22"/>
    <x v="2"/>
    <x v="4"/>
    <x v="22"/>
    <x v="0"/>
  </r>
  <r>
    <n v="2067641"/>
    <x v="0"/>
    <x v="2"/>
    <x v="22"/>
    <x v="0"/>
    <x v="2"/>
    <x v="22"/>
    <x v="1"/>
  </r>
  <r>
    <n v="665"/>
    <x v="2"/>
    <x v="2"/>
    <x v="22"/>
    <x v="2"/>
    <x v="2"/>
    <x v="22"/>
    <x v="0"/>
  </r>
  <r>
    <n v="10328859"/>
    <x v="5"/>
    <x v="5"/>
    <x v="22"/>
    <x v="5"/>
    <x v="5"/>
    <x v="22"/>
    <x v="1"/>
  </r>
  <r>
    <n v="67389"/>
    <x v="4"/>
    <x v="3"/>
    <x v="22"/>
    <x v="4"/>
    <x v="3"/>
    <x v="22"/>
    <x v="0"/>
  </r>
  <r>
    <n v="80637"/>
    <x v="2"/>
    <x v="1"/>
    <x v="22"/>
    <x v="2"/>
    <x v="1"/>
    <x v="22"/>
    <x v="0"/>
  </r>
  <r>
    <n v="212509"/>
    <x v="1"/>
    <x v="0"/>
    <x v="22"/>
    <x v="1"/>
    <x v="0"/>
    <x v="22"/>
    <x v="0"/>
  </r>
  <r>
    <n v="16504"/>
    <x v="0"/>
    <x v="1"/>
    <x v="22"/>
    <x v="0"/>
    <x v="1"/>
    <x v="22"/>
    <x v="0"/>
  </r>
  <r>
    <n v="847"/>
    <x v="4"/>
    <x v="2"/>
    <x v="22"/>
    <x v="4"/>
    <x v="2"/>
    <x v="22"/>
    <x v="0"/>
  </r>
  <r>
    <n v="734"/>
    <x v="4"/>
    <x v="6"/>
    <x v="22"/>
    <x v="4"/>
    <x v="6"/>
    <x v="22"/>
    <x v="0"/>
  </r>
  <r>
    <n v="1304"/>
    <x v="3"/>
    <x v="5"/>
    <x v="22"/>
    <x v="3"/>
    <x v="5"/>
    <x v="22"/>
    <x v="0"/>
  </r>
  <r>
    <n v="332429"/>
    <x v="1"/>
    <x v="5"/>
    <x v="22"/>
    <x v="1"/>
    <x v="5"/>
    <x v="22"/>
    <x v="0"/>
  </r>
  <r>
    <n v="195728"/>
    <x v="1"/>
    <x v="2"/>
    <x v="22"/>
    <x v="1"/>
    <x v="2"/>
    <x v="22"/>
    <x v="0"/>
  </r>
  <r>
    <n v="250295"/>
    <x v="3"/>
    <x v="4"/>
    <x v="22"/>
    <x v="3"/>
    <x v="4"/>
    <x v="22"/>
    <x v="0"/>
  </r>
  <r>
    <n v="138075"/>
    <x v="1"/>
    <x v="3"/>
    <x v="22"/>
    <x v="1"/>
    <x v="3"/>
    <x v="22"/>
    <x v="0"/>
  </r>
  <r>
    <n v="397112"/>
    <x v="5"/>
    <x v="2"/>
    <x v="22"/>
    <x v="5"/>
    <x v="2"/>
    <x v="22"/>
    <x v="0"/>
  </r>
  <r>
    <n v="9372240"/>
    <x v="1"/>
    <x v="4"/>
    <x v="22"/>
    <x v="1"/>
    <x v="4"/>
    <x v="22"/>
    <x v="1"/>
  </r>
  <r>
    <n v="8036"/>
    <x v="3"/>
    <x v="6"/>
    <x v="22"/>
    <x v="3"/>
    <x v="6"/>
    <x v="22"/>
    <x v="0"/>
  </r>
  <r>
    <n v="179516"/>
    <x v="1"/>
    <x v="6"/>
    <x v="22"/>
    <x v="1"/>
    <x v="6"/>
    <x v="22"/>
    <x v="0"/>
  </r>
  <r>
    <n v="3230795"/>
    <x v="4"/>
    <x v="1"/>
    <x v="22"/>
    <x v="4"/>
    <x v="1"/>
    <x v="22"/>
    <x v="1"/>
  </r>
  <r>
    <n v="15107"/>
    <x v="4"/>
    <x v="4"/>
    <x v="22"/>
    <x v="4"/>
    <x v="4"/>
    <x v="22"/>
    <x v="0"/>
  </r>
  <r>
    <n v="127854"/>
    <x v="3"/>
    <x v="1"/>
    <x v="22"/>
    <x v="3"/>
    <x v="1"/>
    <x v="22"/>
    <x v="0"/>
  </r>
  <r>
    <n v="208212"/>
    <x v="1"/>
    <x v="0"/>
    <x v="23"/>
    <x v="1"/>
    <x v="0"/>
    <x v="23"/>
    <x v="0"/>
  </r>
  <r>
    <n v="1936684"/>
    <x v="3"/>
    <x v="0"/>
    <x v="23"/>
    <x v="3"/>
    <x v="0"/>
    <x v="23"/>
    <x v="1"/>
  </r>
  <r>
    <n v="729"/>
    <x v="4"/>
    <x v="6"/>
    <x v="23"/>
    <x v="4"/>
    <x v="6"/>
    <x v="23"/>
    <x v="0"/>
  </r>
  <r>
    <n v="11"/>
    <x v="2"/>
    <x v="5"/>
    <x v="23"/>
    <x v="2"/>
    <x v="5"/>
    <x v="23"/>
    <x v="0"/>
  </r>
  <r>
    <n v="396913"/>
    <x v="5"/>
    <x v="2"/>
    <x v="23"/>
    <x v="5"/>
    <x v="2"/>
    <x v="23"/>
    <x v="0"/>
  </r>
  <r>
    <n v="40"/>
    <x v="4"/>
    <x v="5"/>
    <x v="23"/>
    <x v="4"/>
    <x v="5"/>
    <x v="23"/>
    <x v="0"/>
  </r>
  <r>
    <n v="1991383"/>
    <x v="2"/>
    <x v="3"/>
    <x v="23"/>
    <x v="2"/>
    <x v="3"/>
    <x v="23"/>
    <x v="1"/>
  </r>
  <r>
    <n v="10347218"/>
    <x v="5"/>
    <x v="5"/>
    <x v="9"/>
    <x v="5"/>
    <x v="5"/>
    <x v="9"/>
    <x v="1"/>
  </r>
  <r>
    <n v="303396"/>
    <x v="1"/>
    <x v="5"/>
    <x v="9"/>
    <x v="1"/>
    <x v="5"/>
    <x v="9"/>
    <x v="0"/>
  </r>
  <r>
    <n v="246544"/>
    <x v="3"/>
    <x v="4"/>
    <x v="9"/>
    <x v="3"/>
    <x v="4"/>
    <x v="9"/>
    <x v="0"/>
  </r>
  <r>
    <n v="127305"/>
    <x v="4"/>
    <x v="0"/>
    <x v="9"/>
    <x v="4"/>
    <x v="0"/>
    <x v="9"/>
    <x v="0"/>
  </r>
  <r>
    <n v="2100035"/>
    <x v="2"/>
    <x v="3"/>
    <x v="9"/>
    <x v="2"/>
    <x v="3"/>
    <x v="9"/>
    <x v="1"/>
  </r>
  <r>
    <n v="54034"/>
    <x v="0"/>
    <x v="0"/>
    <x v="9"/>
    <x v="0"/>
    <x v="0"/>
    <x v="9"/>
    <x v="0"/>
  </r>
  <r>
    <n v="1792725"/>
    <x v="3"/>
    <x v="0"/>
    <x v="9"/>
    <x v="3"/>
    <x v="0"/>
    <x v="9"/>
    <x v="1"/>
  </r>
  <r>
    <n v="35"/>
    <x v="4"/>
    <x v="5"/>
    <x v="9"/>
    <x v="4"/>
    <x v="5"/>
    <x v="9"/>
    <x v="0"/>
  </r>
  <r>
    <n v="17973"/>
    <x v="3"/>
    <x v="2"/>
    <x v="9"/>
    <x v="3"/>
    <x v="2"/>
    <x v="9"/>
    <x v="0"/>
  </r>
  <r>
    <n v="188189"/>
    <x v="1"/>
    <x v="6"/>
    <x v="9"/>
    <x v="1"/>
    <x v="6"/>
    <x v="9"/>
    <x v="0"/>
  </r>
  <r>
    <n v="3042220"/>
    <x v="4"/>
    <x v="1"/>
    <x v="9"/>
    <x v="4"/>
    <x v="1"/>
    <x v="9"/>
    <x v="1"/>
  </r>
  <r>
    <n v="95679"/>
    <x v="2"/>
    <x v="1"/>
    <x v="9"/>
    <x v="2"/>
    <x v="1"/>
    <x v="9"/>
    <x v="0"/>
  </r>
  <r>
    <n v="589579"/>
    <x v="5"/>
    <x v="2"/>
    <x v="9"/>
    <x v="5"/>
    <x v="2"/>
    <x v="9"/>
    <x v="0"/>
  </r>
  <r>
    <n v="818"/>
    <x v="2"/>
    <x v="2"/>
    <x v="9"/>
    <x v="2"/>
    <x v="2"/>
    <x v="9"/>
    <x v="0"/>
  </r>
  <r>
    <n v="171638"/>
    <x v="1"/>
    <x v="3"/>
    <x v="9"/>
    <x v="1"/>
    <x v="3"/>
    <x v="9"/>
    <x v="0"/>
  </r>
  <r>
    <n v="15652"/>
    <x v="0"/>
    <x v="1"/>
    <x v="9"/>
    <x v="0"/>
    <x v="1"/>
    <x v="9"/>
    <x v="0"/>
  </r>
  <r>
    <n v="8740"/>
    <x v="3"/>
    <x v="6"/>
    <x v="9"/>
    <x v="3"/>
    <x v="6"/>
    <x v="9"/>
    <x v="0"/>
  </r>
  <r>
    <n v="240837"/>
    <x v="1"/>
    <x v="2"/>
    <x v="9"/>
    <x v="1"/>
    <x v="2"/>
    <x v="9"/>
    <x v="0"/>
  </r>
  <r>
    <n v="71167"/>
    <x v="4"/>
    <x v="3"/>
    <x v="9"/>
    <x v="4"/>
    <x v="3"/>
    <x v="9"/>
    <x v="0"/>
  </r>
  <r>
    <n v="986"/>
    <x v="4"/>
    <x v="2"/>
    <x v="9"/>
    <x v="4"/>
    <x v="2"/>
    <x v="9"/>
    <x v="0"/>
  </r>
  <r>
    <n v="144910"/>
    <x v="3"/>
    <x v="1"/>
    <x v="9"/>
    <x v="3"/>
    <x v="1"/>
    <x v="9"/>
    <x v="0"/>
  </r>
  <r>
    <n v="16666"/>
    <x v="4"/>
    <x v="4"/>
    <x v="9"/>
    <x v="4"/>
    <x v="4"/>
    <x v="9"/>
    <x v="0"/>
  </r>
  <r>
    <n v="7197"/>
    <x v="2"/>
    <x v="0"/>
    <x v="9"/>
    <x v="2"/>
    <x v="0"/>
    <x v="9"/>
    <x v="0"/>
  </r>
  <r>
    <n v="266102"/>
    <x v="1"/>
    <x v="0"/>
    <x v="9"/>
    <x v="1"/>
    <x v="0"/>
    <x v="9"/>
    <x v="0"/>
  </r>
  <r>
    <n v="197"/>
    <x v="2"/>
    <x v="6"/>
    <x v="9"/>
    <x v="2"/>
    <x v="6"/>
    <x v="9"/>
    <x v="0"/>
  </r>
  <r>
    <n v="8321370"/>
    <x v="1"/>
    <x v="4"/>
    <x v="24"/>
    <x v="1"/>
    <x v="4"/>
    <x v="24"/>
    <x v="1"/>
  </r>
  <r>
    <n v="9636"/>
    <x v="0"/>
    <x v="3"/>
    <x v="24"/>
    <x v="0"/>
    <x v="3"/>
    <x v="24"/>
    <x v="0"/>
  </r>
  <r>
    <n v="13119"/>
    <x v="1"/>
    <x v="1"/>
    <x v="24"/>
    <x v="1"/>
    <x v="1"/>
    <x v="24"/>
    <x v="0"/>
  </r>
  <r>
    <n v="659"/>
    <x v="4"/>
    <x v="6"/>
    <x v="24"/>
    <x v="4"/>
    <x v="6"/>
    <x v="24"/>
    <x v="0"/>
  </r>
  <r>
    <n v="16275"/>
    <x v="0"/>
    <x v="1"/>
    <x v="24"/>
    <x v="0"/>
    <x v="1"/>
    <x v="24"/>
    <x v="0"/>
  </r>
  <r>
    <n v="652274"/>
    <x v="5"/>
    <x v="2"/>
    <x v="24"/>
    <x v="5"/>
    <x v="2"/>
    <x v="24"/>
    <x v="0"/>
  </r>
  <r>
    <n v="161"/>
    <x v="2"/>
    <x v="6"/>
    <x v="24"/>
    <x v="2"/>
    <x v="6"/>
    <x v="24"/>
    <x v="0"/>
  </r>
  <r>
    <n v="31006"/>
    <x v="3"/>
    <x v="2"/>
    <x v="24"/>
    <x v="3"/>
    <x v="2"/>
    <x v="24"/>
    <x v="0"/>
  </r>
  <r>
    <n v="10379513"/>
    <x v="5"/>
    <x v="5"/>
    <x v="24"/>
    <x v="5"/>
    <x v="5"/>
    <x v="24"/>
    <x v="1"/>
  </r>
  <r>
    <n v="246844"/>
    <x v="1"/>
    <x v="0"/>
    <x v="24"/>
    <x v="1"/>
    <x v="0"/>
    <x v="24"/>
    <x v="0"/>
  </r>
  <r>
    <n v="181860"/>
    <x v="1"/>
    <x v="6"/>
    <x v="24"/>
    <x v="1"/>
    <x v="6"/>
    <x v="24"/>
    <x v="0"/>
  </r>
  <r>
    <n v="77331"/>
    <x v="2"/>
    <x v="1"/>
    <x v="24"/>
    <x v="2"/>
    <x v="1"/>
    <x v="24"/>
    <x v="0"/>
  </r>
  <r>
    <n v="286391"/>
    <x v="3"/>
    <x v="4"/>
    <x v="24"/>
    <x v="3"/>
    <x v="4"/>
    <x v="24"/>
    <x v="0"/>
  </r>
  <r>
    <n v="53939"/>
    <x v="0"/>
    <x v="0"/>
    <x v="24"/>
    <x v="0"/>
    <x v="0"/>
    <x v="24"/>
    <x v="0"/>
  </r>
  <r>
    <n v="5464"/>
    <x v="3"/>
    <x v="3"/>
    <x v="24"/>
    <x v="3"/>
    <x v="3"/>
    <x v="24"/>
    <x v="0"/>
  </r>
  <r>
    <n v="162749"/>
    <x v="4"/>
    <x v="0"/>
    <x v="24"/>
    <x v="4"/>
    <x v="0"/>
    <x v="24"/>
    <x v="0"/>
  </r>
  <r>
    <n v="3190705"/>
    <x v="4"/>
    <x v="1"/>
    <x v="24"/>
    <x v="4"/>
    <x v="1"/>
    <x v="24"/>
    <x v="1"/>
  </r>
  <r>
    <n v="141522"/>
    <x v="3"/>
    <x v="1"/>
    <x v="24"/>
    <x v="3"/>
    <x v="1"/>
    <x v="24"/>
    <x v="0"/>
  </r>
  <r>
    <n v="351340"/>
    <x v="1"/>
    <x v="5"/>
    <x v="24"/>
    <x v="1"/>
    <x v="5"/>
    <x v="24"/>
    <x v="0"/>
  </r>
  <r>
    <n v="2811955"/>
    <x v="0"/>
    <x v="2"/>
    <x v="24"/>
    <x v="0"/>
    <x v="2"/>
    <x v="24"/>
    <x v="1"/>
  </r>
  <r>
    <n v="313732"/>
    <x v="1"/>
    <x v="2"/>
    <x v="24"/>
    <x v="1"/>
    <x v="2"/>
    <x v="24"/>
    <x v="0"/>
  </r>
  <r>
    <n v="152663"/>
    <x v="2"/>
    <x v="4"/>
    <x v="24"/>
    <x v="2"/>
    <x v="4"/>
    <x v="24"/>
    <x v="0"/>
  </r>
  <r>
    <n v="126664"/>
    <x v="1"/>
    <x v="3"/>
    <x v="24"/>
    <x v="1"/>
    <x v="3"/>
    <x v="24"/>
    <x v="0"/>
  </r>
  <r>
    <n v="500925"/>
    <x v="0"/>
    <x v="4"/>
    <x v="24"/>
    <x v="0"/>
    <x v="4"/>
    <x v="24"/>
    <x v="0"/>
  </r>
  <r>
    <n v="1148"/>
    <x v="2"/>
    <x v="2"/>
    <x v="24"/>
    <x v="2"/>
    <x v="2"/>
    <x v="24"/>
    <x v="0"/>
  </r>
  <r>
    <n v="45"/>
    <x v="4"/>
    <x v="5"/>
    <x v="24"/>
    <x v="4"/>
    <x v="5"/>
    <x v="24"/>
    <x v="0"/>
  </r>
  <r>
    <n v="17846"/>
    <x v="0"/>
    <x v="1"/>
    <x v="25"/>
    <x v="0"/>
    <x v="1"/>
    <x v="25"/>
    <x v="0"/>
  </r>
  <r>
    <n v="602807"/>
    <x v="5"/>
    <x v="2"/>
    <x v="25"/>
    <x v="5"/>
    <x v="2"/>
    <x v="25"/>
    <x v="0"/>
  </r>
  <r>
    <n v="3191355"/>
    <x v="4"/>
    <x v="1"/>
    <x v="25"/>
    <x v="4"/>
    <x v="1"/>
    <x v="25"/>
    <x v="1"/>
  </r>
  <r>
    <n v="1660363"/>
    <x v="2"/>
    <x v="3"/>
    <x v="25"/>
    <x v="2"/>
    <x v="3"/>
    <x v="25"/>
    <x v="1"/>
  </r>
  <r>
    <n v="25"/>
    <x v="4"/>
    <x v="5"/>
    <x v="25"/>
    <x v="4"/>
    <x v="5"/>
    <x v="25"/>
    <x v="0"/>
  </r>
  <r>
    <n v="248546"/>
    <x v="1"/>
    <x v="0"/>
    <x v="25"/>
    <x v="1"/>
    <x v="0"/>
    <x v="25"/>
    <x v="0"/>
  </r>
  <r>
    <n v="131755"/>
    <x v="1"/>
    <x v="3"/>
    <x v="25"/>
    <x v="1"/>
    <x v="3"/>
    <x v="25"/>
    <x v="0"/>
  </r>
  <r>
    <n v="1986224"/>
    <x v="3"/>
    <x v="0"/>
    <x v="25"/>
    <x v="3"/>
    <x v="0"/>
    <x v="25"/>
    <x v="1"/>
  </r>
  <r>
    <n v="13354"/>
    <x v="1"/>
    <x v="1"/>
    <x v="25"/>
    <x v="1"/>
    <x v="1"/>
    <x v="25"/>
    <x v="0"/>
  </r>
  <r>
    <n v="1157"/>
    <x v="2"/>
    <x v="2"/>
    <x v="25"/>
    <x v="2"/>
    <x v="2"/>
    <x v="25"/>
    <x v="0"/>
  </r>
  <r>
    <n v="5294"/>
    <x v="3"/>
    <x v="3"/>
    <x v="26"/>
    <x v="3"/>
    <x v="3"/>
    <x v="26"/>
    <x v="0"/>
  </r>
  <r>
    <n v="11974"/>
    <x v="1"/>
    <x v="1"/>
    <x v="26"/>
    <x v="1"/>
    <x v="1"/>
    <x v="26"/>
    <x v="0"/>
  </r>
  <r>
    <n v="168279"/>
    <x v="1"/>
    <x v="6"/>
    <x v="26"/>
    <x v="1"/>
    <x v="6"/>
    <x v="26"/>
    <x v="0"/>
  </r>
  <r>
    <n v="3124188"/>
    <x v="0"/>
    <x v="2"/>
    <x v="26"/>
    <x v="0"/>
    <x v="2"/>
    <x v="26"/>
    <x v="1"/>
  </r>
  <r>
    <n v="10660422"/>
    <x v="5"/>
    <x v="5"/>
    <x v="26"/>
    <x v="5"/>
    <x v="5"/>
    <x v="26"/>
    <x v="1"/>
  </r>
  <r>
    <n v="27"/>
    <x v="4"/>
    <x v="5"/>
    <x v="26"/>
    <x v="4"/>
    <x v="5"/>
    <x v="26"/>
    <x v="0"/>
  </r>
  <r>
    <n v="3215350"/>
    <x v="4"/>
    <x v="1"/>
    <x v="26"/>
    <x v="4"/>
    <x v="1"/>
    <x v="26"/>
    <x v="1"/>
  </r>
  <r>
    <n v="7362"/>
    <x v="2"/>
    <x v="0"/>
    <x v="26"/>
    <x v="2"/>
    <x v="0"/>
    <x v="26"/>
    <x v="0"/>
  </r>
  <r>
    <n v="140198"/>
    <x v="3"/>
    <x v="1"/>
    <x v="26"/>
    <x v="3"/>
    <x v="1"/>
    <x v="26"/>
    <x v="0"/>
  </r>
  <r>
    <n v="269763"/>
    <x v="3"/>
    <x v="4"/>
    <x v="26"/>
    <x v="3"/>
    <x v="4"/>
    <x v="26"/>
    <x v="0"/>
  </r>
  <r>
    <n v="1657"/>
    <x v="2"/>
    <x v="2"/>
    <x v="26"/>
    <x v="2"/>
    <x v="2"/>
    <x v="26"/>
    <x v="0"/>
  </r>
  <r>
    <n v="1048721"/>
    <x v="0"/>
    <x v="4"/>
    <x v="26"/>
    <x v="0"/>
    <x v="4"/>
    <x v="26"/>
    <x v="0"/>
  </r>
  <r>
    <n v="8"/>
    <x v="2"/>
    <x v="5"/>
    <x v="26"/>
    <x v="2"/>
    <x v="5"/>
    <x v="26"/>
    <x v="0"/>
  </r>
  <r>
    <n v="15574"/>
    <x v="4"/>
    <x v="4"/>
    <x v="26"/>
    <x v="4"/>
    <x v="4"/>
    <x v="26"/>
    <x v="0"/>
  </r>
  <r>
    <n v="221760"/>
    <x v="1"/>
    <x v="0"/>
    <x v="26"/>
    <x v="1"/>
    <x v="0"/>
    <x v="26"/>
    <x v="0"/>
  </r>
  <r>
    <n v="76854"/>
    <x v="2"/>
    <x v="1"/>
    <x v="26"/>
    <x v="2"/>
    <x v="1"/>
    <x v="26"/>
    <x v="0"/>
  </r>
  <r>
    <n v="1648967"/>
    <x v="2"/>
    <x v="3"/>
    <x v="26"/>
    <x v="2"/>
    <x v="3"/>
    <x v="26"/>
    <x v="1"/>
  </r>
  <r>
    <n v="7834102"/>
    <x v="1"/>
    <x v="4"/>
    <x v="26"/>
    <x v="1"/>
    <x v="4"/>
    <x v="26"/>
    <x v="1"/>
  </r>
  <r>
    <n v="17344"/>
    <x v="0"/>
    <x v="3"/>
    <x v="26"/>
    <x v="0"/>
    <x v="3"/>
    <x v="26"/>
    <x v="0"/>
  </r>
  <r>
    <n v="1091"/>
    <x v="3"/>
    <x v="5"/>
    <x v="26"/>
    <x v="3"/>
    <x v="5"/>
    <x v="26"/>
    <x v="0"/>
  </r>
  <r>
    <n v="2093"/>
    <x v="4"/>
    <x v="2"/>
    <x v="26"/>
    <x v="4"/>
    <x v="2"/>
    <x v="26"/>
    <x v="0"/>
  </r>
  <r>
    <n v="157218"/>
    <x v="4"/>
    <x v="0"/>
    <x v="26"/>
    <x v="4"/>
    <x v="0"/>
    <x v="26"/>
    <x v="0"/>
  </r>
  <r>
    <n v="282406"/>
    <x v="1"/>
    <x v="2"/>
    <x v="26"/>
    <x v="1"/>
    <x v="2"/>
    <x v="26"/>
    <x v="0"/>
  </r>
  <r>
    <n v="132"/>
    <x v="2"/>
    <x v="6"/>
    <x v="26"/>
    <x v="2"/>
    <x v="6"/>
    <x v="26"/>
    <x v="0"/>
  </r>
  <r>
    <n v="29339"/>
    <x v="3"/>
    <x v="2"/>
    <x v="26"/>
    <x v="3"/>
    <x v="2"/>
    <x v="26"/>
    <x v="0"/>
  </r>
  <r>
    <n v="124465"/>
    <x v="1"/>
    <x v="3"/>
    <x v="26"/>
    <x v="1"/>
    <x v="3"/>
    <x v="26"/>
    <x v="0"/>
  </r>
  <r>
    <n v="25676"/>
    <x v="0"/>
    <x v="1"/>
    <x v="26"/>
    <x v="0"/>
    <x v="1"/>
    <x v="26"/>
    <x v="0"/>
  </r>
  <r>
    <n v="7680"/>
    <x v="3"/>
    <x v="6"/>
    <x v="26"/>
    <x v="3"/>
    <x v="6"/>
    <x v="26"/>
    <x v="0"/>
  </r>
  <r>
    <n v="78008"/>
    <x v="2"/>
    <x v="1"/>
    <x v="25"/>
    <x v="2"/>
    <x v="1"/>
    <x v="25"/>
    <x v="0"/>
  </r>
  <r>
    <n v="155733"/>
    <x v="4"/>
    <x v="0"/>
    <x v="25"/>
    <x v="4"/>
    <x v="0"/>
    <x v="25"/>
    <x v="0"/>
  </r>
  <r>
    <n v="10519605"/>
    <x v="5"/>
    <x v="5"/>
    <x v="25"/>
    <x v="5"/>
    <x v="5"/>
    <x v="25"/>
    <x v="1"/>
  </r>
  <r>
    <n v="3155634"/>
    <x v="0"/>
    <x v="2"/>
    <x v="25"/>
    <x v="0"/>
    <x v="2"/>
    <x v="25"/>
    <x v="1"/>
  </r>
  <r>
    <n v="1246"/>
    <x v="3"/>
    <x v="5"/>
    <x v="25"/>
    <x v="3"/>
    <x v="5"/>
    <x v="25"/>
    <x v="0"/>
  </r>
  <r>
    <n v="563613"/>
    <x v="0"/>
    <x v="4"/>
    <x v="25"/>
    <x v="0"/>
    <x v="4"/>
    <x v="25"/>
    <x v="0"/>
  </r>
  <r>
    <n v="8286"/>
    <x v="3"/>
    <x v="6"/>
    <x v="25"/>
    <x v="3"/>
    <x v="6"/>
    <x v="25"/>
    <x v="0"/>
  </r>
  <r>
    <n v="72358"/>
    <x v="4"/>
    <x v="3"/>
    <x v="25"/>
    <x v="4"/>
    <x v="3"/>
    <x v="25"/>
    <x v="0"/>
  </r>
  <r>
    <n v="33549"/>
    <x v="3"/>
    <x v="2"/>
    <x v="25"/>
    <x v="3"/>
    <x v="2"/>
    <x v="25"/>
    <x v="0"/>
  </r>
  <r>
    <n v="273230"/>
    <x v="3"/>
    <x v="4"/>
    <x v="25"/>
    <x v="3"/>
    <x v="4"/>
    <x v="25"/>
    <x v="0"/>
  </r>
  <r>
    <n v="172102"/>
    <x v="1"/>
    <x v="6"/>
    <x v="25"/>
    <x v="1"/>
    <x v="6"/>
    <x v="25"/>
    <x v="0"/>
  </r>
  <r>
    <n v="2239"/>
    <x v="4"/>
    <x v="2"/>
    <x v="25"/>
    <x v="4"/>
    <x v="2"/>
    <x v="25"/>
    <x v="0"/>
  </r>
  <r>
    <n v="158"/>
    <x v="2"/>
    <x v="6"/>
    <x v="25"/>
    <x v="2"/>
    <x v="6"/>
    <x v="25"/>
    <x v="0"/>
  </r>
  <r>
    <n v="5672"/>
    <x v="3"/>
    <x v="3"/>
    <x v="25"/>
    <x v="3"/>
    <x v="3"/>
    <x v="25"/>
    <x v="0"/>
  </r>
  <r>
    <n v="7050"/>
    <x v="2"/>
    <x v="0"/>
    <x v="25"/>
    <x v="2"/>
    <x v="0"/>
    <x v="25"/>
    <x v="0"/>
  </r>
  <r>
    <n v="141699"/>
    <x v="2"/>
    <x v="4"/>
    <x v="25"/>
    <x v="2"/>
    <x v="4"/>
    <x v="25"/>
    <x v="0"/>
  </r>
  <r>
    <n v="16523"/>
    <x v="4"/>
    <x v="4"/>
    <x v="25"/>
    <x v="4"/>
    <x v="4"/>
    <x v="25"/>
    <x v="0"/>
  </r>
  <r>
    <n v="146606"/>
    <x v="3"/>
    <x v="1"/>
    <x v="25"/>
    <x v="3"/>
    <x v="1"/>
    <x v="25"/>
    <x v="0"/>
  </r>
  <r>
    <n v="7"/>
    <x v="2"/>
    <x v="5"/>
    <x v="25"/>
    <x v="2"/>
    <x v="5"/>
    <x v="25"/>
    <x v="0"/>
  </r>
  <r>
    <n v="719"/>
    <x v="4"/>
    <x v="6"/>
    <x v="25"/>
    <x v="4"/>
    <x v="6"/>
    <x v="25"/>
    <x v="0"/>
  </r>
  <r>
    <n v="8104969"/>
    <x v="1"/>
    <x v="4"/>
    <x v="25"/>
    <x v="1"/>
    <x v="4"/>
    <x v="25"/>
    <x v="1"/>
  </r>
  <r>
    <n v="11331"/>
    <x v="0"/>
    <x v="3"/>
    <x v="25"/>
    <x v="0"/>
    <x v="3"/>
    <x v="25"/>
    <x v="0"/>
  </r>
  <r>
    <n v="301311"/>
    <x v="1"/>
    <x v="2"/>
    <x v="25"/>
    <x v="1"/>
    <x v="2"/>
    <x v="25"/>
    <x v="0"/>
  </r>
  <r>
    <n v="63627"/>
    <x v="0"/>
    <x v="0"/>
    <x v="25"/>
    <x v="0"/>
    <x v="0"/>
    <x v="25"/>
    <x v="0"/>
  </r>
  <r>
    <n v="307210"/>
    <x v="1"/>
    <x v="5"/>
    <x v="25"/>
    <x v="1"/>
    <x v="5"/>
    <x v="25"/>
    <x v="0"/>
  </r>
  <r>
    <n v="68461"/>
    <x v="4"/>
    <x v="3"/>
    <x v="27"/>
    <x v="4"/>
    <x v="3"/>
    <x v="27"/>
    <x v="0"/>
  </r>
  <r>
    <n v="1031"/>
    <x v="3"/>
    <x v="5"/>
    <x v="27"/>
    <x v="3"/>
    <x v="5"/>
    <x v="27"/>
    <x v="0"/>
  </r>
  <r>
    <n v="1680"/>
    <x v="2"/>
    <x v="2"/>
    <x v="27"/>
    <x v="2"/>
    <x v="2"/>
    <x v="27"/>
    <x v="0"/>
  </r>
  <r>
    <n v="235865"/>
    <x v="1"/>
    <x v="0"/>
    <x v="27"/>
    <x v="1"/>
    <x v="0"/>
    <x v="27"/>
    <x v="0"/>
  </r>
  <r>
    <n v="1660454"/>
    <x v="2"/>
    <x v="3"/>
    <x v="27"/>
    <x v="2"/>
    <x v="3"/>
    <x v="27"/>
    <x v="1"/>
  </r>
  <r>
    <n v="148"/>
    <x v="2"/>
    <x v="6"/>
    <x v="27"/>
    <x v="2"/>
    <x v="6"/>
    <x v="27"/>
    <x v="0"/>
  </r>
  <r>
    <n v="124911"/>
    <x v="3"/>
    <x v="1"/>
    <x v="28"/>
    <x v="3"/>
    <x v="1"/>
    <x v="28"/>
    <x v="0"/>
  </r>
  <r>
    <n v="77812"/>
    <x v="2"/>
    <x v="1"/>
    <x v="28"/>
    <x v="2"/>
    <x v="1"/>
    <x v="28"/>
    <x v="0"/>
  </r>
  <r>
    <n v="157725"/>
    <x v="1"/>
    <x v="3"/>
    <x v="28"/>
    <x v="1"/>
    <x v="3"/>
    <x v="28"/>
    <x v="0"/>
  </r>
  <r>
    <n v="131548"/>
    <x v="4"/>
    <x v="0"/>
    <x v="28"/>
    <x v="4"/>
    <x v="0"/>
    <x v="28"/>
    <x v="0"/>
  </r>
  <r>
    <n v="496962"/>
    <x v="5"/>
    <x v="2"/>
    <x v="28"/>
    <x v="5"/>
    <x v="2"/>
    <x v="28"/>
    <x v="0"/>
  </r>
  <r>
    <n v="76490"/>
    <x v="4"/>
    <x v="3"/>
    <x v="28"/>
    <x v="4"/>
    <x v="3"/>
    <x v="28"/>
    <x v="0"/>
  </r>
  <r>
    <n v="693192"/>
    <x v="0"/>
    <x v="4"/>
    <x v="29"/>
    <x v="0"/>
    <x v="4"/>
    <x v="29"/>
    <x v="0"/>
  </r>
  <r>
    <n v="9460"/>
    <x v="3"/>
    <x v="6"/>
    <x v="29"/>
    <x v="3"/>
    <x v="6"/>
    <x v="29"/>
    <x v="0"/>
  </r>
  <r>
    <n v="482083"/>
    <x v="5"/>
    <x v="2"/>
    <x v="29"/>
    <x v="5"/>
    <x v="2"/>
    <x v="29"/>
    <x v="0"/>
  </r>
  <r>
    <n v="10972"/>
    <x v="1"/>
    <x v="1"/>
    <x v="29"/>
    <x v="1"/>
    <x v="1"/>
    <x v="29"/>
    <x v="0"/>
  </r>
  <r>
    <n v="190676"/>
    <x v="1"/>
    <x v="6"/>
    <x v="29"/>
    <x v="1"/>
    <x v="6"/>
    <x v="29"/>
    <x v="0"/>
  </r>
  <r>
    <n v="10537555"/>
    <x v="5"/>
    <x v="5"/>
    <x v="29"/>
    <x v="5"/>
    <x v="5"/>
    <x v="29"/>
    <x v="1"/>
  </r>
  <r>
    <n v="164722"/>
    <x v="2"/>
    <x v="4"/>
    <x v="29"/>
    <x v="2"/>
    <x v="4"/>
    <x v="29"/>
    <x v="0"/>
  </r>
  <r>
    <n v="797"/>
    <x v="4"/>
    <x v="6"/>
    <x v="29"/>
    <x v="4"/>
    <x v="6"/>
    <x v="29"/>
    <x v="0"/>
  </r>
  <r>
    <n v="76272"/>
    <x v="2"/>
    <x v="1"/>
    <x v="29"/>
    <x v="2"/>
    <x v="1"/>
    <x v="29"/>
    <x v="0"/>
  </r>
  <r>
    <n v="297879"/>
    <x v="1"/>
    <x v="5"/>
    <x v="29"/>
    <x v="1"/>
    <x v="5"/>
    <x v="29"/>
    <x v="0"/>
  </r>
  <r>
    <n v="17569"/>
    <x v="0"/>
    <x v="1"/>
    <x v="29"/>
    <x v="0"/>
    <x v="1"/>
    <x v="29"/>
    <x v="0"/>
  </r>
  <r>
    <n v="2999338"/>
    <x v="4"/>
    <x v="1"/>
    <x v="29"/>
    <x v="4"/>
    <x v="1"/>
    <x v="29"/>
    <x v="1"/>
  </r>
  <r>
    <n v="234760"/>
    <x v="1"/>
    <x v="2"/>
    <x v="29"/>
    <x v="1"/>
    <x v="2"/>
    <x v="29"/>
    <x v="0"/>
  </r>
  <r>
    <n v="270"/>
    <x v="2"/>
    <x v="6"/>
    <x v="29"/>
    <x v="2"/>
    <x v="6"/>
    <x v="29"/>
    <x v="0"/>
  </r>
  <r>
    <n v="7641"/>
    <x v="2"/>
    <x v="0"/>
    <x v="29"/>
    <x v="2"/>
    <x v="0"/>
    <x v="29"/>
    <x v="0"/>
  </r>
  <r>
    <n v="19097"/>
    <x v="3"/>
    <x v="2"/>
    <x v="29"/>
    <x v="3"/>
    <x v="2"/>
    <x v="29"/>
    <x v="0"/>
  </r>
  <r>
    <n v="207386"/>
    <x v="1"/>
    <x v="0"/>
    <x v="29"/>
    <x v="1"/>
    <x v="0"/>
    <x v="29"/>
    <x v="0"/>
  </r>
  <r>
    <n v="1836849"/>
    <x v="3"/>
    <x v="0"/>
    <x v="29"/>
    <x v="3"/>
    <x v="0"/>
    <x v="29"/>
    <x v="1"/>
  </r>
  <r>
    <n v="2142036"/>
    <x v="2"/>
    <x v="3"/>
    <x v="29"/>
    <x v="2"/>
    <x v="3"/>
    <x v="29"/>
    <x v="1"/>
  </r>
  <r>
    <n v="146679"/>
    <x v="4"/>
    <x v="0"/>
    <x v="30"/>
    <x v="4"/>
    <x v="0"/>
    <x v="30"/>
    <x v="0"/>
  </r>
  <r>
    <n v="18326"/>
    <x v="0"/>
    <x v="3"/>
    <x v="30"/>
    <x v="0"/>
    <x v="3"/>
    <x v="30"/>
    <x v="0"/>
  </r>
  <r>
    <n v="266494"/>
    <x v="3"/>
    <x v="4"/>
    <x v="30"/>
    <x v="3"/>
    <x v="4"/>
    <x v="30"/>
    <x v="0"/>
  </r>
  <r>
    <n v="3243766"/>
    <x v="4"/>
    <x v="1"/>
    <x v="30"/>
    <x v="4"/>
    <x v="1"/>
    <x v="30"/>
    <x v="1"/>
  </r>
  <r>
    <n v="952"/>
    <x v="3"/>
    <x v="5"/>
    <x v="30"/>
    <x v="3"/>
    <x v="5"/>
    <x v="30"/>
    <x v="0"/>
  </r>
  <r>
    <n v="33"/>
    <x v="4"/>
    <x v="5"/>
    <x v="30"/>
    <x v="4"/>
    <x v="5"/>
    <x v="30"/>
    <x v="0"/>
  </r>
  <r>
    <n v="167"/>
    <x v="2"/>
    <x v="6"/>
    <x v="30"/>
    <x v="2"/>
    <x v="6"/>
    <x v="30"/>
    <x v="0"/>
  </r>
  <r>
    <n v="7"/>
    <x v="2"/>
    <x v="5"/>
    <x v="30"/>
    <x v="2"/>
    <x v="5"/>
    <x v="30"/>
    <x v="0"/>
  </r>
  <r>
    <n v="69139"/>
    <x v="4"/>
    <x v="3"/>
    <x v="30"/>
    <x v="4"/>
    <x v="3"/>
    <x v="30"/>
    <x v="0"/>
  </r>
  <r>
    <n v="528307"/>
    <x v="5"/>
    <x v="2"/>
    <x v="30"/>
    <x v="5"/>
    <x v="2"/>
    <x v="30"/>
    <x v="0"/>
  </r>
  <r>
    <n v="12558"/>
    <x v="1"/>
    <x v="1"/>
    <x v="30"/>
    <x v="1"/>
    <x v="1"/>
    <x v="30"/>
    <x v="0"/>
  </r>
  <r>
    <n v="10681273"/>
    <x v="5"/>
    <x v="5"/>
    <x v="30"/>
    <x v="5"/>
    <x v="5"/>
    <x v="30"/>
    <x v="1"/>
  </r>
  <r>
    <n v="222226"/>
    <x v="1"/>
    <x v="2"/>
    <x v="30"/>
    <x v="1"/>
    <x v="2"/>
    <x v="30"/>
    <x v="0"/>
  </r>
  <r>
    <n v="131635"/>
    <x v="1"/>
    <x v="3"/>
    <x v="30"/>
    <x v="1"/>
    <x v="3"/>
    <x v="30"/>
    <x v="0"/>
  </r>
  <r>
    <n v="73750"/>
    <x v="0"/>
    <x v="0"/>
    <x v="30"/>
    <x v="0"/>
    <x v="0"/>
    <x v="30"/>
    <x v="0"/>
  </r>
  <r>
    <n v="243246"/>
    <x v="1"/>
    <x v="0"/>
    <x v="30"/>
    <x v="1"/>
    <x v="0"/>
    <x v="30"/>
    <x v="0"/>
  </r>
  <r>
    <n v="6734"/>
    <x v="2"/>
    <x v="0"/>
    <x v="30"/>
    <x v="2"/>
    <x v="0"/>
    <x v="30"/>
    <x v="0"/>
  </r>
  <r>
    <n v="162614"/>
    <x v="1"/>
    <x v="6"/>
    <x v="30"/>
    <x v="1"/>
    <x v="6"/>
    <x v="30"/>
    <x v="0"/>
  </r>
  <r>
    <n v="5644"/>
    <x v="3"/>
    <x v="3"/>
    <x v="30"/>
    <x v="3"/>
    <x v="3"/>
    <x v="30"/>
    <x v="0"/>
  </r>
  <r>
    <n v="718"/>
    <x v="4"/>
    <x v="6"/>
    <x v="30"/>
    <x v="4"/>
    <x v="6"/>
    <x v="30"/>
    <x v="0"/>
  </r>
  <r>
    <n v="1063"/>
    <x v="2"/>
    <x v="2"/>
    <x v="30"/>
    <x v="2"/>
    <x v="2"/>
    <x v="30"/>
    <x v="0"/>
  </r>
  <r>
    <n v="7628"/>
    <x v="3"/>
    <x v="6"/>
    <x v="30"/>
    <x v="3"/>
    <x v="6"/>
    <x v="30"/>
    <x v="0"/>
  </r>
  <r>
    <n v="148849"/>
    <x v="3"/>
    <x v="1"/>
    <x v="30"/>
    <x v="3"/>
    <x v="1"/>
    <x v="30"/>
    <x v="0"/>
  </r>
  <r>
    <n v="8964165"/>
    <x v="1"/>
    <x v="4"/>
    <x v="31"/>
    <x v="1"/>
    <x v="4"/>
    <x v="31"/>
    <x v="1"/>
  </r>
  <r>
    <n v="10760"/>
    <x v="1"/>
    <x v="1"/>
    <x v="31"/>
    <x v="1"/>
    <x v="1"/>
    <x v="31"/>
    <x v="0"/>
  </r>
  <r>
    <n v="6493"/>
    <x v="2"/>
    <x v="0"/>
    <x v="31"/>
    <x v="2"/>
    <x v="0"/>
    <x v="31"/>
    <x v="0"/>
  </r>
  <r>
    <n v="17"/>
    <x v="4"/>
    <x v="5"/>
    <x v="31"/>
    <x v="4"/>
    <x v="5"/>
    <x v="31"/>
    <x v="0"/>
  </r>
  <r>
    <n v="17810"/>
    <x v="3"/>
    <x v="2"/>
    <x v="31"/>
    <x v="3"/>
    <x v="2"/>
    <x v="31"/>
    <x v="0"/>
  </r>
  <r>
    <n v="6231"/>
    <x v="3"/>
    <x v="3"/>
    <x v="31"/>
    <x v="3"/>
    <x v="3"/>
    <x v="31"/>
    <x v="0"/>
  </r>
  <r>
    <n v="151"/>
    <x v="2"/>
    <x v="6"/>
    <x v="31"/>
    <x v="2"/>
    <x v="6"/>
    <x v="31"/>
    <x v="0"/>
  </r>
  <r>
    <n v="131888"/>
    <x v="3"/>
    <x v="1"/>
    <x v="14"/>
    <x v="3"/>
    <x v="1"/>
    <x v="14"/>
    <x v="0"/>
  </r>
  <r>
    <n v="14458"/>
    <x v="0"/>
    <x v="3"/>
    <x v="14"/>
    <x v="0"/>
    <x v="3"/>
    <x v="14"/>
    <x v="0"/>
  </r>
  <r>
    <n v="3194626"/>
    <x v="4"/>
    <x v="1"/>
    <x v="14"/>
    <x v="4"/>
    <x v="1"/>
    <x v="14"/>
    <x v="1"/>
  </r>
  <r>
    <n v="313036"/>
    <x v="1"/>
    <x v="5"/>
    <x v="14"/>
    <x v="1"/>
    <x v="5"/>
    <x v="14"/>
    <x v="0"/>
  </r>
  <r>
    <n v="5134"/>
    <x v="3"/>
    <x v="3"/>
    <x v="14"/>
    <x v="3"/>
    <x v="3"/>
    <x v="14"/>
    <x v="0"/>
  </r>
  <r>
    <n v="1898735"/>
    <x v="3"/>
    <x v="0"/>
    <x v="14"/>
    <x v="3"/>
    <x v="0"/>
    <x v="14"/>
    <x v="1"/>
  </r>
  <r>
    <n v="653099"/>
    <x v="0"/>
    <x v="4"/>
    <x v="14"/>
    <x v="0"/>
    <x v="4"/>
    <x v="14"/>
    <x v="0"/>
  </r>
  <r>
    <n v="220452"/>
    <x v="1"/>
    <x v="0"/>
    <x v="14"/>
    <x v="1"/>
    <x v="0"/>
    <x v="14"/>
    <x v="0"/>
  </r>
  <r>
    <n v="2059745"/>
    <x v="2"/>
    <x v="3"/>
    <x v="14"/>
    <x v="2"/>
    <x v="3"/>
    <x v="14"/>
    <x v="1"/>
  </r>
  <r>
    <n v="135934"/>
    <x v="4"/>
    <x v="0"/>
    <x v="14"/>
    <x v="4"/>
    <x v="0"/>
    <x v="14"/>
    <x v="0"/>
  </r>
  <r>
    <n v="12143"/>
    <x v="1"/>
    <x v="1"/>
    <x v="14"/>
    <x v="1"/>
    <x v="1"/>
    <x v="14"/>
    <x v="0"/>
  </r>
  <r>
    <n v="67513"/>
    <x v="4"/>
    <x v="3"/>
    <x v="14"/>
    <x v="4"/>
    <x v="3"/>
    <x v="14"/>
    <x v="0"/>
  </r>
  <r>
    <n v="176835"/>
    <x v="1"/>
    <x v="6"/>
    <x v="14"/>
    <x v="1"/>
    <x v="6"/>
    <x v="14"/>
    <x v="0"/>
  </r>
  <r>
    <n v="16880"/>
    <x v="3"/>
    <x v="2"/>
    <x v="14"/>
    <x v="3"/>
    <x v="2"/>
    <x v="14"/>
    <x v="0"/>
  </r>
  <r>
    <n v="214235"/>
    <x v="1"/>
    <x v="0"/>
    <x v="32"/>
    <x v="1"/>
    <x v="0"/>
    <x v="32"/>
    <x v="0"/>
  </r>
  <r>
    <n v="84037"/>
    <x v="2"/>
    <x v="1"/>
    <x v="32"/>
    <x v="2"/>
    <x v="1"/>
    <x v="32"/>
    <x v="0"/>
  </r>
  <r>
    <n v="141811"/>
    <x v="4"/>
    <x v="0"/>
    <x v="32"/>
    <x v="4"/>
    <x v="0"/>
    <x v="32"/>
    <x v="0"/>
  </r>
  <r>
    <n v="206330"/>
    <x v="1"/>
    <x v="2"/>
    <x v="32"/>
    <x v="1"/>
    <x v="2"/>
    <x v="32"/>
    <x v="0"/>
  </r>
  <r>
    <n v="2168516"/>
    <x v="0"/>
    <x v="2"/>
    <x v="32"/>
    <x v="0"/>
    <x v="2"/>
    <x v="32"/>
    <x v="1"/>
  </r>
  <r>
    <n v="4682"/>
    <x v="3"/>
    <x v="3"/>
    <x v="32"/>
    <x v="3"/>
    <x v="3"/>
    <x v="32"/>
    <x v="0"/>
  </r>
  <r>
    <n v="182"/>
    <x v="2"/>
    <x v="6"/>
    <x v="32"/>
    <x v="2"/>
    <x v="6"/>
    <x v="32"/>
    <x v="0"/>
  </r>
  <r>
    <n v="7774"/>
    <x v="2"/>
    <x v="0"/>
    <x v="32"/>
    <x v="2"/>
    <x v="0"/>
    <x v="32"/>
    <x v="0"/>
  </r>
  <r>
    <n v="10310776"/>
    <x v="5"/>
    <x v="5"/>
    <x v="32"/>
    <x v="5"/>
    <x v="5"/>
    <x v="32"/>
    <x v="1"/>
  </r>
  <r>
    <n v="16386"/>
    <x v="3"/>
    <x v="2"/>
    <x v="32"/>
    <x v="3"/>
    <x v="2"/>
    <x v="32"/>
    <x v="0"/>
  </r>
  <r>
    <n v="2039955"/>
    <x v="2"/>
    <x v="3"/>
    <x v="32"/>
    <x v="2"/>
    <x v="3"/>
    <x v="32"/>
    <x v="1"/>
  </r>
  <r>
    <n v="58354"/>
    <x v="0"/>
    <x v="0"/>
    <x v="32"/>
    <x v="0"/>
    <x v="0"/>
    <x v="32"/>
    <x v="0"/>
  </r>
  <r>
    <n v="65750"/>
    <x v="4"/>
    <x v="3"/>
    <x v="32"/>
    <x v="4"/>
    <x v="3"/>
    <x v="32"/>
    <x v="0"/>
  </r>
  <r>
    <n v="7695"/>
    <x v="3"/>
    <x v="6"/>
    <x v="32"/>
    <x v="3"/>
    <x v="6"/>
    <x v="32"/>
    <x v="0"/>
  </r>
  <r>
    <n v="680566"/>
    <x v="0"/>
    <x v="4"/>
    <x v="32"/>
    <x v="0"/>
    <x v="4"/>
    <x v="32"/>
    <x v="0"/>
  </r>
  <r>
    <n v="10335728"/>
    <x v="5"/>
    <x v="5"/>
    <x v="2"/>
    <x v="5"/>
    <x v="5"/>
    <x v="2"/>
    <x v="1"/>
  </r>
  <r>
    <n v="1839019"/>
    <x v="3"/>
    <x v="0"/>
    <x v="2"/>
    <x v="3"/>
    <x v="0"/>
    <x v="2"/>
    <x v="1"/>
  </r>
  <r>
    <n v="665979"/>
    <x v="0"/>
    <x v="4"/>
    <x v="2"/>
    <x v="0"/>
    <x v="4"/>
    <x v="2"/>
    <x v="0"/>
  </r>
  <r>
    <n v="168217"/>
    <x v="2"/>
    <x v="4"/>
    <x v="2"/>
    <x v="2"/>
    <x v="4"/>
    <x v="2"/>
    <x v="0"/>
  </r>
  <r>
    <n v="2453722"/>
    <x v="0"/>
    <x v="2"/>
    <x v="2"/>
    <x v="0"/>
    <x v="2"/>
    <x v="2"/>
    <x v="1"/>
  </r>
  <r>
    <n v="228444"/>
    <x v="1"/>
    <x v="0"/>
    <x v="2"/>
    <x v="1"/>
    <x v="0"/>
    <x v="2"/>
    <x v="0"/>
  </r>
  <r>
    <n v="324265"/>
    <x v="1"/>
    <x v="5"/>
    <x v="33"/>
    <x v="1"/>
    <x v="5"/>
    <x v="33"/>
    <x v="0"/>
  </r>
  <r>
    <n v="40"/>
    <x v="4"/>
    <x v="5"/>
    <x v="33"/>
    <x v="4"/>
    <x v="5"/>
    <x v="33"/>
    <x v="0"/>
  </r>
  <r>
    <n v="58223"/>
    <x v="0"/>
    <x v="0"/>
    <x v="33"/>
    <x v="0"/>
    <x v="0"/>
    <x v="33"/>
    <x v="0"/>
  </r>
  <r>
    <n v="1427"/>
    <x v="3"/>
    <x v="5"/>
    <x v="33"/>
    <x v="3"/>
    <x v="5"/>
    <x v="33"/>
    <x v="0"/>
  </r>
  <r>
    <n v="132845"/>
    <x v="3"/>
    <x v="1"/>
    <x v="33"/>
    <x v="3"/>
    <x v="1"/>
    <x v="33"/>
    <x v="0"/>
  </r>
  <r>
    <n v="4"/>
    <x v="2"/>
    <x v="5"/>
    <x v="33"/>
    <x v="2"/>
    <x v="5"/>
    <x v="33"/>
    <x v="0"/>
  </r>
  <r>
    <n v="15466"/>
    <x v="0"/>
    <x v="3"/>
    <x v="33"/>
    <x v="0"/>
    <x v="3"/>
    <x v="33"/>
    <x v="0"/>
  </r>
  <r>
    <n v="13204"/>
    <x v="1"/>
    <x v="1"/>
    <x v="33"/>
    <x v="1"/>
    <x v="1"/>
    <x v="33"/>
    <x v="0"/>
  </r>
  <r>
    <n v="1844150"/>
    <x v="3"/>
    <x v="0"/>
    <x v="33"/>
    <x v="3"/>
    <x v="0"/>
    <x v="33"/>
    <x v="1"/>
  </r>
  <r>
    <n v="251912"/>
    <x v="1"/>
    <x v="2"/>
    <x v="33"/>
    <x v="1"/>
    <x v="2"/>
    <x v="33"/>
    <x v="0"/>
  </r>
  <r>
    <n v="3105647"/>
    <x v="4"/>
    <x v="1"/>
    <x v="33"/>
    <x v="4"/>
    <x v="1"/>
    <x v="33"/>
    <x v="1"/>
  </r>
  <r>
    <n v="83990"/>
    <x v="2"/>
    <x v="1"/>
    <x v="33"/>
    <x v="2"/>
    <x v="1"/>
    <x v="33"/>
    <x v="0"/>
  </r>
  <r>
    <n v="9333"/>
    <x v="3"/>
    <x v="6"/>
    <x v="33"/>
    <x v="3"/>
    <x v="6"/>
    <x v="33"/>
    <x v="0"/>
  </r>
  <r>
    <n v="20423"/>
    <x v="3"/>
    <x v="2"/>
    <x v="33"/>
    <x v="3"/>
    <x v="2"/>
    <x v="33"/>
    <x v="0"/>
  </r>
  <r>
    <n v="506904"/>
    <x v="5"/>
    <x v="2"/>
    <x v="33"/>
    <x v="5"/>
    <x v="2"/>
    <x v="33"/>
    <x v="0"/>
  </r>
  <r>
    <n v="10301831"/>
    <x v="5"/>
    <x v="5"/>
    <x v="33"/>
    <x v="5"/>
    <x v="5"/>
    <x v="33"/>
    <x v="1"/>
  </r>
  <r>
    <n v="937"/>
    <x v="2"/>
    <x v="2"/>
    <x v="33"/>
    <x v="2"/>
    <x v="2"/>
    <x v="33"/>
    <x v="0"/>
  </r>
  <r>
    <n v="160552"/>
    <x v="1"/>
    <x v="3"/>
    <x v="33"/>
    <x v="1"/>
    <x v="3"/>
    <x v="33"/>
    <x v="0"/>
  </r>
  <r>
    <n v="207"/>
    <x v="2"/>
    <x v="6"/>
    <x v="33"/>
    <x v="2"/>
    <x v="6"/>
    <x v="33"/>
    <x v="0"/>
  </r>
  <r>
    <n v="7750"/>
    <x v="2"/>
    <x v="0"/>
    <x v="33"/>
    <x v="2"/>
    <x v="0"/>
    <x v="33"/>
    <x v="0"/>
  </r>
  <r>
    <n v="19068"/>
    <x v="0"/>
    <x v="1"/>
    <x v="33"/>
    <x v="0"/>
    <x v="1"/>
    <x v="33"/>
    <x v="0"/>
  </r>
  <r>
    <n v="5411"/>
    <x v="3"/>
    <x v="3"/>
    <x v="33"/>
    <x v="3"/>
    <x v="3"/>
    <x v="33"/>
    <x v="0"/>
  </r>
  <r>
    <n v="73483"/>
    <x v="4"/>
    <x v="3"/>
    <x v="33"/>
    <x v="4"/>
    <x v="3"/>
    <x v="33"/>
    <x v="0"/>
  </r>
  <r>
    <n v="2015287"/>
    <x v="3"/>
    <x v="0"/>
    <x v="26"/>
    <x v="3"/>
    <x v="0"/>
    <x v="26"/>
    <x v="1"/>
  </r>
  <r>
    <n v="140607"/>
    <x v="2"/>
    <x v="4"/>
    <x v="26"/>
    <x v="2"/>
    <x v="4"/>
    <x v="26"/>
    <x v="0"/>
  </r>
  <r>
    <n v="116570"/>
    <x v="0"/>
    <x v="0"/>
    <x v="26"/>
    <x v="0"/>
    <x v="0"/>
    <x v="26"/>
    <x v="0"/>
  </r>
  <r>
    <n v="616"/>
    <x v="4"/>
    <x v="6"/>
    <x v="26"/>
    <x v="4"/>
    <x v="6"/>
    <x v="26"/>
    <x v="0"/>
  </r>
  <r>
    <n v="293953"/>
    <x v="1"/>
    <x v="5"/>
    <x v="26"/>
    <x v="1"/>
    <x v="5"/>
    <x v="26"/>
    <x v="0"/>
  </r>
  <r>
    <n v="68320"/>
    <x v="4"/>
    <x v="3"/>
    <x v="26"/>
    <x v="4"/>
    <x v="3"/>
    <x v="26"/>
    <x v="0"/>
  </r>
  <r>
    <n v="503079"/>
    <x v="5"/>
    <x v="2"/>
    <x v="26"/>
    <x v="5"/>
    <x v="2"/>
    <x v="26"/>
    <x v="0"/>
  </r>
  <r>
    <n v="480653"/>
    <x v="5"/>
    <x v="2"/>
    <x v="34"/>
    <x v="5"/>
    <x v="2"/>
    <x v="34"/>
    <x v="0"/>
  </r>
  <r>
    <n v="150038"/>
    <x v="4"/>
    <x v="0"/>
    <x v="34"/>
    <x v="4"/>
    <x v="0"/>
    <x v="34"/>
    <x v="0"/>
  </r>
  <r>
    <n v="223237"/>
    <x v="1"/>
    <x v="0"/>
    <x v="34"/>
    <x v="1"/>
    <x v="0"/>
    <x v="34"/>
    <x v="0"/>
  </r>
  <r>
    <n v="7"/>
    <x v="2"/>
    <x v="5"/>
    <x v="34"/>
    <x v="2"/>
    <x v="5"/>
    <x v="34"/>
    <x v="0"/>
  </r>
  <r>
    <n v="1235"/>
    <x v="2"/>
    <x v="2"/>
    <x v="34"/>
    <x v="2"/>
    <x v="2"/>
    <x v="34"/>
    <x v="0"/>
  </r>
  <r>
    <n v="10985"/>
    <x v="1"/>
    <x v="1"/>
    <x v="34"/>
    <x v="1"/>
    <x v="1"/>
    <x v="34"/>
    <x v="0"/>
  </r>
  <r>
    <n v="143613"/>
    <x v="3"/>
    <x v="1"/>
    <x v="34"/>
    <x v="3"/>
    <x v="1"/>
    <x v="34"/>
    <x v="0"/>
  </r>
  <r>
    <n v="8280841"/>
    <x v="1"/>
    <x v="4"/>
    <x v="34"/>
    <x v="1"/>
    <x v="4"/>
    <x v="34"/>
    <x v="1"/>
  </r>
  <r>
    <n v="2071902"/>
    <x v="3"/>
    <x v="0"/>
    <x v="34"/>
    <x v="3"/>
    <x v="0"/>
    <x v="34"/>
    <x v="1"/>
  </r>
  <r>
    <n v="7502"/>
    <x v="3"/>
    <x v="6"/>
    <x v="34"/>
    <x v="3"/>
    <x v="6"/>
    <x v="34"/>
    <x v="0"/>
  </r>
  <r>
    <n v="1496"/>
    <x v="4"/>
    <x v="2"/>
    <x v="34"/>
    <x v="4"/>
    <x v="2"/>
    <x v="34"/>
    <x v="0"/>
  </r>
  <r>
    <n v="68561"/>
    <x v="2"/>
    <x v="1"/>
    <x v="34"/>
    <x v="2"/>
    <x v="1"/>
    <x v="34"/>
    <x v="0"/>
  </r>
  <r>
    <n v="132"/>
    <x v="2"/>
    <x v="6"/>
    <x v="34"/>
    <x v="2"/>
    <x v="6"/>
    <x v="34"/>
    <x v="0"/>
  </r>
  <r>
    <n v="1652844"/>
    <x v="2"/>
    <x v="3"/>
    <x v="34"/>
    <x v="2"/>
    <x v="3"/>
    <x v="34"/>
    <x v="1"/>
  </r>
  <r>
    <n v="265985"/>
    <x v="1"/>
    <x v="5"/>
    <x v="34"/>
    <x v="1"/>
    <x v="5"/>
    <x v="34"/>
    <x v="0"/>
  </r>
  <r>
    <n v="70961"/>
    <x v="4"/>
    <x v="3"/>
    <x v="34"/>
    <x v="4"/>
    <x v="3"/>
    <x v="34"/>
    <x v="0"/>
  </r>
  <r>
    <n v="22719"/>
    <x v="0"/>
    <x v="1"/>
    <x v="34"/>
    <x v="0"/>
    <x v="1"/>
    <x v="34"/>
    <x v="0"/>
  </r>
  <r>
    <n v="237659"/>
    <x v="1"/>
    <x v="2"/>
    <x v="34"/>
    <x v="1"/>
    <x v="2"/>
    <x v="34"/>
    <x v="0"/>
  </r>
  <r>
    <n v="3231059"/>
    <x v="4"/>
    <x v="1"/>
    <x v="34"/>
    <x v="4"/>
    <x v="1"/>
    <x v="34"/>
    <x v="1"/>
  </r>
  <r>
    <n v="10705493"/>
    <x v="5"/>
    <x v="5"/>
    <x v="34"/>
    <x v="5"/>
    <x v="5"/>
    <x v="34"/>
    <x v="1"/>
  </r>
  <r>
    <n v="636"/>
    <x v="4"/>
    <x v="6"/>
    <x v="34"/>
    <x v="4"/>
    <x v="6"/>
    <x v="34"/>
    <x v="0"/>
  </r>
  <r>
    <n v="16348"/>
    <x v="0"/>
    <x v="1"/>
    <x v="35"/>
    <x v="0"/>
    <x v="1"/>
    <x v="35"/>
    <x v="0"/>
  </r>
  <r>
    <n v="221"/>
    <x v="2"/>
    <x v="6"/>
    <x v="35"/>
    <x v="2"/>
    <x v="6"/>
    <x v="35"/>
    <x v="0"/>
  </r>
  <r>
    <n v="10764942"/>
    <x v="5"/>
    <x v="5"/>
    <x v="35"/>
    <x v="5"/>
    <x v="5"/>
    <x v="35"/>
    <x v="1"/>
  </r>
  <r>
    <n v="2185602"/>
    <x v="2"/>
    <x v="3"/>
    <x v="35"/>
    <x v="2"/>
    <x v="3"/>
    <x v="35"/>
    <x v="1"/>
  </r>
  <r>
    <n v="22082"/>
    <x v="4"/>
    <x v="4"/>
    <x v="35"/>
    <x v="4"/>
    <x v="4"/>
    <x v="35"/>
    <x v="0"/>
  </r>
  <r>
    <n v="6"/>
    <x v="2"/>
    <x v="5"/>
    <x v="35"/>
    <x v="2"/>
    <x v="5"/>
    <x v="35"/>
    <x v="0"/>
  </r>
  <r>
    <n v="84665"/>
    <x v="4"/>
    <x v="3"/>
    <x v="35"/>
    <x v="4"/>
    <x v="3"/>
    <x v="35"/>
    <x v="0"/>
  </r>
  <r>
    <n v="1360"/>
    <x v="4"/>
    <x v="2"/>
    <x v="35"/>
    <x v="4"/>
    <x v="2"/>
    <x v="35"/>
    <x v="0"/>
  </r>
  <r>
    <n v="281786"/>
    <x v="3"/>
    <x v="4"/>
    <x v="35"/>
    <x v="3"/>
    <x v="4"/>
    <x v="35"/>
    <x v="0"/>
  </r>
  <r>
    <n v="518439"/>
    <x v="5"/>
    <x v="2"/>
    <x v="35"/>
    <x v="5"/>
    <x v="2"/>
    <x v="35"/>
    <x v="0"/>
  </r>
  <r>
    <n v="9551176"/>
    <x v="1"/>
    <x v="4"/>
    <x v="35"/>
    <x v="1"/>
    <x v="4"/>
    <x v="35"/>
    <x v="1"/>
  </r>
  <r>
    <n v="16152"/>
    <x v="0"/>
    <x v="3"/>
    <x v="35"/>
    <x v="0"/>
    <x v="3"/>
    <x v="35"/>
    <x v="0"/>
  </r>
  <r>
    <n v="219198"/>
    <x v="1"/>
    <x v="0"/>
    <x v="35"/>
    <x v="1"/>
    <x v="0"/>
    <x v="35"/>
    <x v="0"/>
  </r>
  <r>
    <n v="1082"/>
    <x v="2"/>
    <x v="2"/>
    <x v="35"/>
    <x v="2"/>
    <x v="2"/>
    <x v="35"/>
    <x v="0"/>
  </r>
  <r>
    <n v="7774"/>
    <x v="2"/>
    <x v="0"/>
    <x v="35"/>
    <x v="2"/>
    <x v="0"/>
    <x v="35"/>
    <x v="0"/>
  </r>
  <r>
    <n v="890"/>
    <x v="4"/>
    <x v="6"/>
    <x v="35"/>
    <x v="4"/>
    <x v="6"/>
    <x v="35"/>
    <x v="0"/>
  </r>
  <r>
    <n v="186671"/>
    <x v="2"/>
    <x v="4"/>
    <x v="35"/>
    <x v="2"/>
    <x v="4"/>
    <x v="35"/>
    <x v="0"/>
  </r>
  <r>
    <n v="139544"/>
    <x v="4"/>
    <x v="0"/>
    <x v="35"/>
    <x v="4"/>
    <x v="0"/>
    <x v="35"/>
    <x v="0"/>
  </r>
  <r>
    <n v="1835653"/>
    <x v="3"/>
    <x v="0"/>
    <x v="35"/>
    <x v="3"/>
    <x v="0"/>
    <x v="35"/>
    <x v="1"/>
  </r>
  <r>
    <n v="2898735"/>
    <x v="4"/>
    <x v="1"/>
    <x v="35"/>
    <x v="4"/>
    <x v="1"/>
    <x v="35"/>
    <x v="1"/>
  </r>
  <r>
    <n v="23497"/>
    <x v="3"/>
    <x v="2"/>
    <x v="35"/>
    <x v="3"/>
    <x v="2"/>
    <x v="35"/>
    <x v="0"/>
  </r>
  <r>
    <n v="59321"/>
    <x v="0"/>
    <x v="0"/>
    <x v="35"/>
    <x v="0"/>
    <x v="0"/>
    <x v="35"/>
    <x v="0"/>
  </r>
  <r>
    <n v="222987"/>
    <x v="1"/>
    <x v="6"/>
    <x v="35"/>
    <x v="1"/>
    <x v="6"/>
    <x v="35"/>
    <x v="0"/>
  </r>
  <r>
    <n v="34"/>
    <x v="4"/>
    <x v="5"/>
    <x v="35"/>
    <x v="4"/>
    <x v="5"/>
    <x v="35"/>
    <x v="0"/>
  </r>
  <r>
    <n v="2455620"/>
    <x v="0"/>
    <x v="2"/>
    <x v="35"/>
    <x v="0"/>
    <x v="2"/>
    <x v="35"/>
    <x v="1"/>
  </r>
  <r>
    <n v="77381"/>
    <x v="2"/>
    <x v="1"/>
    <x v="35"/>
    <x v="2"/>
    <x v="1"/>
    <x v="35"/>
    <x v="0"/>
  </r>
  <r>
    <n v="1486"/>
    <x v="3"/>
    <x v="5"/>
    <x v="35"/>
    <x v="3"/>
    <x v="5"/>
    <x v="35"/>
    <x v="0"/>
  </r>
  <r>
    <n v="9655998"/>
    <x v="1"/>
    <x v="4"/>
    <x v="21"/>
    <x v="1"/>
    <x v="4"/>
    <x v="21"/>
    <x v="1"/>
  </r>
  <r>
    <n v="127696"/>
    <x v="4"/>
    <x v="0"/>
    <x v="21"/>
    <x v="4"/>
    <x v="0"/>
    <x v="21"/>
    <x v="0"/>
  </r>
  <r>
    <n v="645199"/>
    <x v="0"/>
    <x v="4"/>
    <x v="21"/>
    <x v="0"/>
    <x v="4"/>
    <x v="21"/>
    <x v="0"/>
  </r>
  <r>
    <n v="11744"/>
    <x v="1"/>
    <x v="1"/>
    <x v="21"/>
    <x v="1"/>
    <x v="1"/>
    <x v="21"/>
    <x v="0"/>
  </r>
  <r>
    <n v="491346"/>
    <x v="5"/>
    <x v="2"/>
    <x v="21"/>
    <x v="5"/>
    <x v="2"/>
    <x v="21"/>
    <x v="0"/>
  </r>
  <r>
    <n v="2137612"/>
    <x v="2"/>
    <x v="3"/>
    <x v="21"/>
    <x v="2"/>
    <x v="3"/>
    <x v="21"/>
    <x v="1"/>
  </r>
  <r>
    <n v="239497"/>
    <x v="3"/>
    <x v="4"/>
    <x v="21"/>
    <x v="3"/>
    <x v="4"/>
    <x v="21"/>
    <x v="0"/>
  </r>
  <r>
    <n v="221406"/>
    <x v="1"/>
    <x v="2"/>
    <x v="21"/>
    <x v="1"/>
    <x v="2"/>
    <x v="21"/>
    <x v="0"/>
  </r>
  <r>
    <n v="164179"/>
    <x v="2"/>
    <x v="4"/>
    <x v="21"/>
    <x v="2"/>
    <x v="4"/>
    <x v="21"/>
    <x v="0"/>
  </r>
  <r>
    <n v="17089"/>
    <x v="0"/>
    <x v="1"/>
    <x v="21"/>
    <x v="0"/>
    <x v="1"/>
    <x v="21"/>
    <x v="0"/>
  </r>
  <r>
    <n v="179274"/>
    <x v="1"/>
    <x v="6"/>
    <x v="21"/>
    <x v="1"/>
    <x v="6"/>
    <x v="21"/>
    <x v="0"/>
  </r>
  <r>
    <n v="1808387"/>
    <x v="3"/>
    <x v="0"/>
    <x v="21"/>
    <x v="3"/>
    <x v="0"/>
    <x v="21"/>
    <x v="1"/>
  </r>
  <r>
    <n v="51407"/>
    <x v="0"/>
    <x v="0"/>
    <x v="21"/>
    <x v="0"/>
    <x v="0"/>
    <x v="21"/>
    <x v="0"/>
  </r>
  <r>
    <n v="212379"/>
    <x v="1"/>
    <x v="0"/>
    <x v="21"/>
    <x v="1"/>
    <x v="0"/>
    <x v="21"/>
    <x v="0"/>
  </r>
  <r>
    <n v="185971"/>
    <x v="1"/>
    <x v="6"/>
    <x v="8"/>
    <x v="1"/>
    <x v="6"/>
    <x v="8"/>
    <x v="0"/>
  </r>
  <r>
    <n v="14"/>
    <x v="2"/>
    <x v="5"/>
    <x v="8"/>
    <x v="2"/>
    <x v="5"/>
    <x v="8"/>
    <x v="0"/>
  </r>
  <r>
    <n v="168810"/>
    <x v="2"/>
    <x v="4"/>
    <x v="8"/>
    <x v="2"/>
    <x v="4"/>
    <x v="8"/>
    <x v="0"/>
  </r>
  <r>
    <n v="1811669"/>
    <x v="3"/>
    <x v="0"/>
    <x v="8"/>
    <x v="3"/>
    <x v="0"/>
    <x v="8"/>
    <x v="1"/>
  </r>
  <r>
    <n v="117437"/>
    <x v="3"/>
    <x v="1"/>
    <x v="8"/>
    <x v="3"/>
    <x v="1"/>
    <x v="8"/>
    <x v="0"/>
  </r>
  <r>
    <n v="230"/>
    <x v="2"/>
    <x v="6"/>
    <x v="8"/>
    <x v="2"/>
    <x v="6"/>
    <x v="8"/>
    <x v="0"/>
  </r>
  <r>
    <n v="2370743"/>
    <x v="0"/>
    <x v="2"/>
    <x v="8"/>
    <x v="0"/>
    <x v="2"/>
    <x v="8"/>
    <x v="1"/>
  </r>
  <r>
    <n v="17041"/>
    <x v="3"/>
    <x v="2"/>
    <x v="8"/>
    <x v="3"/>
    <x v="2"/>
    <x v="8"/>
    <x v="0"/>
  </r>
  <r>
    <n v="696"/>
    <x v="4"/>
    <x v="6"/>
    <x v="8"/>
    <x v="4"/>
    <x v="6"/>
    <x v="8"/>
    <x v="0"/>
  </r>
  <r>
    <n v="258917"/>
    <x v="3"/>
    <x v="4"/>
    <x v="36"/>
    <x v="3"/>
    <x v="4"/>
    <x v="36"/>
    <x v="0"/>
  </r>
  <r>
    <n v="207860"/>
    <x v="1"/>
    <x v="6"/>
    <x v="36"/>
    <x v="1"/>
    <x v="6"/>
    <x v="36"/>
    <x v="0"/>
  </r>
  <r>
    <n v="17417"/>
    <x v="0"/>
    <x v="1"/>
    <x v="36"/>
    <x v="0"/>
    <x v="1"/>
    <x v="36"/>
    <x v="0"/>
  </r>
  <r>
    <n v="18544"/>
    <x v="4"/>
    <x v="4"/>
    <x v="36"/>
    <x v="4"/>
    <x v="4"/>
    <x v="36"/>
    <x v="0"/>
  </r>
  <r>
    <n v="2920808"/>
    <x v="4"/>
    <x v="1"/>
    <x v="36"/>
    <x v="4"/>
    <x v="1"/>
    <x v="36"/>
    <x v="1"/>
  </r>
  <r>
    <n v="11912"/>
    <x v="1"/>
    <x v="1"/>
    <x v="36"/>
    <x v="1"/>
    <x v="1"/>
    <x v="36"/>
    <x v="0"/>
  </r>
  <r>
    <n v="847"/>
    <x v="4"/>
    <x v="6"/>
    <x v="36"/>
    <x v="4"/>
    <x v="6"/>
    <x v="36"/>
    <x v="0"/>
  </r>
  <r>
    <n v="39"/>
    <x v="4"/>
    <x v="5"/>
    <x v="36"/>
    <x v="4"/>
    <x v="5"/>
    <x v="36"/>
    <x v="0"/>
  </r>
  <r>
    <n v="275"/>
    <x v="2"/>
    <x v="6"/>
    <x v="36"/>
    <x v="2"/>
    <x v="6"/>
    <x v="36"/>
    <x v="0"/>
  </r>
  <r>
    <n v="77711"/>
    <x v="4"/>
    <x v="3"/>
    <x v="36"/>
    <x v="4"/>
    <x v="3"/>
    <x v="36"/>
    <x v="0"/>
  </r>
  <r>
    <n v="125109"/>
    <x v="3"/>
    <x v="1"/>
    <x v="36"/>
    <x v="3"/>
    <x v="1"/>
    <x v="36"/>
    <x v="0"/>
  </r>
  <r>
    <n v="215830"/>
    <x v="1"/>
    <x v="0"/>
    <x v="36"/>
    <x v="1"/>
    <x v="0"/>
    <x v="36"/>
    <x v="0"/>
  </r>
  <r>
    <n v="16514"/>
    <x v="0"/>
    <x v="3"/>
    <x v="36"/>
    <x v="0"/>
    <x v="3"/>
    <x v="36"/>
    <x v="0"/>
  </r>
  <r>
    <n v="999"/>
    <x v="2"/>
    <x v="2"/>
    <x v="36"/>
    <x v="2"/>
    <x v="2"/>
    <x v="36"/>
    <x v="0"/>
  </r>
  <r>
    <n v="1152"/>
    <x v="4"/>
    <x v="2"/>
    <x v="36"/>
    <x v="4"/>
    <x v="2"/>
    <x v="36"/>
    <x v="0"/>
  </r>
  <r>
    <n v="19642"/>
    <x v="3"/>
    <x v="2"/>
    <x v="36"/>
    <x v="3"/>
    <x v="2"/>
    <x v="36"/>
    <x v="0"/>
  </r>
  <r>
    <n v="9656096"/>
    <x v="1"/>
    <x v="4"/>
    <x v="36"/>
    <x v="1"/>
    <x v="4"/>
    <x v="36"/>
    <x v="1"/>
  </r>
  <r>
    <n v="7"/>
    <x v="2"/>
    <x v="5"/>
    <x v="36"/>
    <x v="2"/>
    <x v="5"/>
    <x v="36"/>
    <x v="0"/>
  </r>
  <r>
    <n v="7961"/>
    <x v="2"/>
    <x v="0"/>
    <x v="36"/>
    <x v="2"/>
    <x v="0"/>
    <x v="36"/>
    <x v="0"/>
  </r>
  <r>
    <n v="10316"/>
    <x v="3"/>
    <x v="6"/>
    <x v="36"/>
    <x v="3"/>
    <x v="6"/>
    <x v="36"/>
    <x v="0"/>
  </r>
  <r>
    <n v="483037"/>
    <x v="5"/>
    <x v="2"/>
    <x v="36"/>
    <x v="5"/>
    <x v="2"/>
    <x v="36"/>
    <x v="0"/>
  </r>
  <r>
    <n v="289522"/>
    <x v="1"/>
    <x v="5"/>
    <x v="36"/>
    <x v="1"/>
    <x v="5"/>
    <x v="36"/>
    <x v="0"/>
  </r>
  <r>
    <n v="56876"/>
    <x v="0"/>
    <x v="0"/>
    <x v="36"/>
    <x v="0"/>
    <x v="0"/>
    <x v="36"/>
    <x v="0"/>
  </r>
  <r>
    <n v="181285"/>
    <x v="2"/>
    <x v="4"/>
    <x v="36"/>
    <x v="2"/>
    <x v="4"/>
    <x v="36"/>
    <x v="0"/>
  </r>
  <r>
    <n v="1124"/>
    <x v="2"/>
    <x v="2"/>
    <x v="10"/>
    <x v="2"/>
    <x v="2"/>
    <x v="10"/>
    <x v="0"/>
  </r>
  <r>
    <n v="16629"/>
    <x v="0"/>
    <x v="1"/>
    <x v="10"/>
    <x v="0"/>
    <x v="1"/>
    <x v="10"/>
    <x v="0"/>
  </r>
  <r>
    <n v="10672301"/>
    <x v="5"/>
    <x v="5"/>
    <x v="10"/>
    <x v="5"/>
    <x v="5"/>
    <x v="10"/>
    <x v="1"/>
  </r>
  <r>
    <n v="255077"/>
    <x v="3"/>
    <x v="4"/>
    <x v="37"/>
    <x v="3"/>
    <x v="4"/>
    <x v="37"/>
    <x v="0"/>
  </r>
  <r>
    <n v="2514163"/>
    <x v="0"/>
    <x v="2"/>
    <x v="37"/>
    <x v="0"/>
    <x v="2"/>
    <x v="37"/>
    <x v="1"/>
  </r>
  <r>
    <n v="211246"/>
    <x v="1"/>
    <x v="6"/>
    <x v="37"/>
    <x v="1"/>
    <x v="6"/>
    <x v="37"/>
    <x v="0"/>
  </r>
  <r>
    <n v="226"/>
    <x v="2"/>
    <x v="6"/>
    <x v="37"/>
    <x v="2"/>
    <x v="6"/>
    <x v="37"/>
    <x v="0"/>
  </r>
  <r>
    <n v="17864"/>
    <x v="4"/>
    <x v="4"/>
    <x v="37"/>
    <x v="4"/>
    <x v="4"/>
    <x v="37"/>
    <x v="0"/>
  </r>
  <r>
    <n v="78258"/>
    <x v="2"/>
    <x v="1"/>
    <x v="37"/>
    <x v="2"/>
    <x v="1"/>
    <x v="37"/>
    <x v="0"/>
  </r>
  <r>
    <n v="76394"/>
    <x v="4"/>
    <x v="3"/>
    <x v="37"/>
    <x v="4"/>
    <x v="3"/>
    <x v="37"/>
    <x v="0"/>
  </r>
  <r>
    <n v="43"/>
    <x v="4"/>
    <x v="5"/>
    <x v="37"/>
    <x v="4"/>
    <x v="5"/>
    <x v="37"/>
    <x v="0"/>
  </r>
  <r>
    <n v="238109"/>
    <x v="1"/>
    <x v="2"/>
    <x v="37"/>
    <x v="1"/>
    <x v="2"/>
    <x v="37"/>
    <x v="0"/>
  </r>
  <r>
    <n v="285268"/>
    <x v="1"/>
    <x v="5"/>
    <x v="37"/>
    <x v="1"/>
    <x v="5"/>
    <x v="37"/>
    <x v="0"/>
  </r>
  <r>
    <n v="11761"/>
    <x v="1"/>
    <x v="1"/>
    <x v="37"/>
    <x v="1"/>
    <x v="1"/>
    <x v="37"/>
    <x v="0"/>
  </r>
  <r>
    <n v="2168020"/>
    <x v="2"/>
    <x v="3"/>
    <x v="37"/>
    <x v="2"/>
    <x v="3"/>
    <x v="37"/>
    <x v="1"/>
  </r>
  <r>
    <n v="2924851"/>
    <x v="4"/>
    <x v="1"/>
    <x v="37"/>
    <x v="4"/>
    <x v="1"/>
    <x v="37"/>
    <x v="1"/>
  </r>
  <r>
    <n v="185749"/>
    <x v="2"/>
    <x v="4"/>
    <x v="37"/>
    <x v="2"/>
    <x v="4"/>
    <x v="37"/>
    <x v="0"/>
  </r>
  <r>
    <n v="1852483"/>
    <x v="3"/>
    <x v="0"/>
    <x v="37"/>
    <x v="3"/>
    <x v="0"/>
    <x v="37"/>
    <x v="1"/>
  </r>
  <r>
    <n v="19612"/>
    <x v="3"/>
    <x v="2"/>
    <x v="37"/>
    <x v="3"/>
    <x v="2"/>
    <x v="37"/>
    <x v="0"/>
  </r>
  <r>
    <n v="8176"/>
    <x v="2"/>
    <x v="0"/>
    <x v="37"/>
    <x v="2"/>
    <x v="0"/>
    <x v="37"/>
    <x v="0"/>
  </r>
  <r>
    <n v="56655"/>
    <x v="0"/>
    <x v="0"/>
    <x v="37"/>
    <x v="0"/>
    <x v="0"/>
    <x v="37"/>
    <x v="0"/>
  </r>
  <r>
    <n v="153592"/>
    <x v="1"/>
    <x v="3"/>
    <x v="37"/>
    <x v="1"/>
    <x v="3"/>
    <x v="37"/>
    <x v="0"/>
  </r>
  <r>
    <n v="211825"/>
    <x v="1"/>
    <x v="0"/>
    <x v="37"/>
    <x v="1"/>
    <x v="0"/>
    <x v="37"/>
    <x v="0"/>
  </r>
  <r>
    <n v="1169"/>
    <x v="4"/>
    <x v="2"/>
    <x v="37"/>
    <x v="4"/>
    <x v="2"/>
    <x v="37"/>
    <x v="0"/>
  </r>
  <r>
    <n v="1250"/>
    <x v="3"/>
    <x v="5"/>
    <x v="37"/>
    <x v="3"/>
    <x v="5"/>
    <x v="37"/>
    <x v="0"/>
  </r>
  <r>
    <n v="134110"/>
    <x v="4"/>
    <x v="0"/>
    <x v="36"/>
    <x v="4"/>
    <x v="0"/>
    <x v="36"/>
    <x v="0"/>
  </r>
  <r>
    <n v="2151301"/>
    <x v="2"/>
    <x v="3"/>
    <x v="36"/>
    <x v="2"/>
    <x v="3"/>
    <x v="36"/>
    <x v="1"/>
  </r>
  <r>
    <n v="679848"/>
    <x v="0"/>
    <x v="4"/>
    <x v="36"/>
    <x v="0"/>
    <x v="4"/>
    <x v="36"/>
    <x v="0"/>
  </r>
  <r>
    <n v="156784"/>
    <x v="1"/>
    <x v="3"/>
    <x v="36"/>
    <x v="1"/>
    <x v="3"/>
    <x v="36"/>
    <x v="0"/>
  </r>
  <r>
    <n v="2476931"/>
    <x v="0"/>
    <x v="2"/>
    <x v="36"/>
    <x v="0"/>
    <x v="2"/>
    <x v="36"/>
    <x v="1"/>
  </r>
  <r>
    <n v="1277"/>
    <x v="3"/>
    <x v="5"/>
    <x v="36"/>
    <x v="3"/>
    <x v="5"/>
    <x v="36"/>
    <x v="0"/>
  </r>
  <r>
    <n v="78295"/>
    <x v="2"/>
    <x v="1"/>
    <x v="36"/>
    <x v="2"/>
    <x v="1"/>
    <x v="36"/>
    <x v="0"/>
  </r>
  <r>
    <n v="1845398"/>
    <x v="3"/>
    <x v="0"/>
    <x v="36"/>
    <x v="3"/>
    <x v="0"/>
    <x v="36"/>
    <x v="1"/>
  </r>
  <r>
    <n v="5400"/>
    <x v="3"/>
    <x v="3"/>
    <x v="36"/>
    <x v="3"/>
    <x v="3"/>
    <x v="36"/>
    <x v="0"/>
  </r>
  <r>
    <n v="10695947"/>
    <x v="5"/>
    <x v="5"/>
    <x v="36"/>
    <x v="5"/>
    <x v="5"/>
    <x v="36"/>
    <x v="1"/>
  </r>
  <r>
    <n v="241515"/>
    <x v="1"/>
    <x v="2"/>
    <x v="36"/>
    <x v="1"/>
    <x v="2"/>
    <x v="36"/>
    <x v="0"/>
  </r>
  <r>
    <n v="6349"/>
    <x v="3"/>
    <x v="3"/>
    <x v="38"/>
    <x v="3"/>
    <x v="3"/>
    <x v="38"/>
    <x v="0"/>
  </r>
  <r>
    <n v="176223"/>
    <x v="1"/>
    <x v="2"/>
    <x v="38"/>
    <x v="1"/>
    <x v="2"/>
    <x v="38"/>
    <x v="0"/>
  </r>
  <r>
    <n v="228637"/>
    <x v="1"/>
    <x v="5"/>
    <x v="38"/>
    <x v="1"/>
    <x v="5"/>
    <x v="38"/>
    <x v="0"/>
  </r>
  <r>
    <n v="484888"/>
    <x v="5"/>
    <x v="2"/>
    <x v="38"/>
    <x v="5"/>
    <x v="2"/>
    <x v="38"/>
    <x v="0"/>
  </r>
  <r>
    <n v="139579"/>
    <x v="4"/>
    <x v="0"/>
    <x v="38"/>
    <x v="4"/>
    <x v="0"/>
    <x v="38"/>
    <x v="0"/>
  </r>
  <r>
    <n v="14566"/>
    <x v="3"/>
    <x v="2"/>
    <x v="38"/>
    <x v="3"/>
    <x v="2"/>
    <x v="38"/>
    <x v="0"/>
  </r>
  <r>
    <n v="13876"/>
    <x v="0"/>
    <x v="3"/>
    <x v="38"/>
    <x v="0"/>
    <x v="3"/>
    <x v="38"/>
    <x v="0"/>
  </r>
  <r>
    <n v="6162"/>
    <x v="3"/>
    <x v="6"/>
    <x v="38"/>
    <x v="3"/>
    <x v="6"/>
    <x v="38"/>
    <x v="0"/>
  </r>
  <r>
    <n v="644107"/>
    <x v="0"/>
    <x v="4"/>
    <x v="38"/>
    <x v="0"/>
    <x v="4"/>
    <x v="38"/>
    <x v="0"/>
  </r>
  <r>
    <n v="10228"/>
    <x v="1"/>
    <x v="1"/>
    <x v="38"/>
    <x v="1"/>
    <x v="1"/>
    <x v="38"/>
    <x v="0"/>
  </r>
  <r>
    <n v="904"/>
    <x v="3"/>
    <x v="5"/>
    <x v="39"/>
    <x v="3"/>
    <x v="5"/>
    <x v="39"/>
    <x v="0"/>
  </r>
  <r>
    <n v="14899"/>
    <x v="4"/>
    <x v="4"/>
    <x v="39"/>
    <x v="4"/>
    <x v="4"/>
    <x v="39"/>
    <x v="0"/>
  </r>
  <r>
    <n v="73973"/>
    <x v="4"/>
    <x v="3"/>
    <x v="39"/>
    <x v="4"/>
    <x v="3"/>
    <x v="39"/>
    <x v="0"/>
  </r>
  <r>
    <n v="135"/>
    <x v="2"/>
    <x v="6"/>
    <x v="39"/>
    <x v="2"/>
    <x v="6"/>
    <x v="39"/>
    <x v="0"/>
  </r>
  <r>
    <n v="254617"/>
    <x v="3"/>
    <x v="4"/>
    <x v="39"/>
    <x v="3"/>
    <x v="4"/>
    <x v="39"/>
    <x v="0"/>
  </r>
  <r>
    <n v="15558"/>
    <x v="3"/>
    <x v="2"/>
    <x v="39"/>
    <x v="3"/>
    <x v="2"/>
    <x v="39"/>
    <x v="0"/>
  </r>
  <r>
    <n v="6412"/>
    <x v="2"/>
    <x v="0"/>
    <x v="39"/>
    <x v="2"/>
    <x v="0"/>
    <x v="39"/>
    <x v="0"/>
  </r>
  <r>
    <n v="183222"/>
    <x v="1"/>
    <x v="2"/>
    <x v="39"/>
    <x v="1"/>
    <x v="2"/>
    <x v="39"/>
    <x v="0"/>
  </r>
  <r>
    <n v="890"/>
    <x v="4"/>
    <x v="2"/>
    <x v="39"/>
    <x v="4"/>
    <x v="2"/>
    <x v="39"/>
    <x v="0"/>
  </r>
  <r>
    <n v="554"/>
    <x v="4"/>
    <x v="6"/>
    <x v="39"/>
    <x v="4"/>
    <x v="6"/>
    <x v="39"/>
    <x v="0"/>
  </r>
  <r>
    <n v="240962"/>
    <x v="1"/>
    <x v="5"/>
    <x v="39"/>
    <x v="1"/>
    <x v="5"/>
    <x v="39"/>
    <x v="0"/>
  </r>
  <r>
    <n v="3287977"/>
    <x v="4"/>
    <x v="1"/>
    <x v="39"/>
    <x v="4"/>
    <x v="1"/>
    <x v="39"/>
    <x v="1"/>
  </r>
  <r>
    <n v="13865"/>
    <x v="0"/>
    <x v="3"/>
    <x v="39"/>
    <x v="0"/>
    <x v="3"/>
    <x v="39"/>
    <x v="0"/>
  </r>
  <r>
    <n v="26"/>
    <x v="4"/>
    <x v="5"/>
    <x v="39"/>
    <x v="4"/>
    <x v="5"/>
    <x v="39"/>
    <x v="0"/>
  </r>
  <r>
    <n v="485327"/>
    <x v="5"/>
    <x v="2"/>
    <x v="39"/>
    <x v="5"/>
    <x v="2"/>
    <x v="39"/>
    <x v="0"/>
  </r>
  <r>
    <n v="6406"/>
    <x v="3"/>
    <x v="6"/>
    <x v="39"/>
    <x v="3"/>
    <x v="6"/>
    <x v="39"/>
    <x v="0"/>
  </r>
  <r>
    <n v="4"/>
    <x v="2"/>
    <x v="5"/>
    <x v="39"/>
    <x v="2"/>
    <x v="5"/>
    <x v="39"/>
    <x v="0"/>
  </r>
  <r>
    <n v="1783700"/>
    <x v="2"/>
    <x v="3"/>
    <x v="39"/>
    <x v="2"/>
    <x v="3"/>
    <x v="39"/>
    <x v="1"/>
  </r>
  <r>
    <n v="228304"/>
    <x v="1"/>
    <x v="0"/>
    <x v="39"/>
    <x v="1"/>
    <x v="0"/>
    <x v="39"/>
    <x v="0"/>
  </r>
  <r>
    <n v="24268"/>
    <x v="4"/>
    <x v="4"/>
    <x v="40"/>
    <x v="4"/>
    <x v="4"/>
    <x v="40"/>
    <x v="0"/>
  </r>
  <r>
    <n v="158577"/>
    <x v="1"/>
    <x v="3"/>
    <x v="40"/>
    <x v="1"/>
    <x v="3"/>
    <x v="40"/>
    <x v="0"/>
  </r>
  <r>
    <n v="306555"/>
    <x v="3"/>
    <x v="4"/>
    <x v="40"/>
    <x v="3"/>
    <x v="4"/>
    <x v="40"/>
    <x v="0"/>
  </r>
  <r>
    <n v="15"/>
    <x v="2"/>
    <x v="5"/>
    <x v="40"/>
    <x v="2"/>
    <x v="5"/>
    <x v="40"/>
    <x v="0"/>
  </r>
  <r>
    <n v="496972"/>
    <x v="5"/>
    <x v="2"/>
    <x v="40"/>
    <x v="5"/>
    <x v="2"/>
    <x v="40"/>
    <x v="0"/>
  </r>
  <r>
    <n v="208283"/>
    <x v="1"/>
    <x v="0"/>
    <x v="40"/>
    <x v="1"/>
    <x v="0"/>
    <x v="40"/>
    <x v="0"/>
  </r>
  <r>
    <n v="1083"/>
    <x v="2"/>
    <x v="2"/>
    <x v="5"/>
    <x v="2"/>
    <x v="2"/>
    <x v="5"/>
    <x v="0"/>
  </r>
  <r>
    <n v="19561"/>
    <x v="3"/>
    <x v="2"/>
    <x v="5"/>
    <x v="3"/>
    <x v="2"/>
    <x v="5"/>
    <x v="0"/>
  </r>
  <r>
    <n v="4966"/>
    <x v="0"/>
    <x v="6"/>
    <x v="5"/>
    <x v="0"/>
    <x v="6"/>
    <x v="5"/>
    <x v="0"/>
  </r>
  <r>
    <n v="2343691"/>
    <x v="0"/>
    <x v="2"/>
    <x v="5"/>
    <x v="0"/>
    <x v="2"/>
    <x v="5"/>
    <x v="1"/>
  </r>
  <r>
    <n v="286040"/>
    <x v="3"/>
    <x v="4"/>
    <x v="5"/>
    <x v="3"/>
    <x v="4"/>
    <x v="5"/>
    <x v="0"/>
  </r>
  <r>
    <n v="1672"/>
    <x v="4"/>
    <x v="2"/>
    <x v="5"/>
    <x v="4"/>
    <x v="2"/>
    <x v="5"/>
    <x v="0"/>
  </r>
  <r>
    <n v="511030"/>
    <x v="5"/>
    <x v="2"/>
    <x v="5"/>
    <x v="5"/>
    <x v="2"/>
    <x v="5"/>
    <x v="0"/>
  </r>
  <r>
    <n v="831"/>
    <x v="5"/>
    <x v="4"/>
    <x v="5"/>
    <x v="5"/>
    <x v="4"/>
    <x v="5"/>
    <x v="0"/>
  </r>
  <r>
    <n v="3398"/>
    <x v="3"/>
    <x v="5"/>
    <x v="5"/>
    <x v="3"/>
    <x v="5"/>
    <x v="5"/>
    <x v="0"/>
  </r>
  <r>
    <n v="7793"/>
    <x v="2"/>
    <x v="0"/>
    <x v="5"/>
    <x v="2"/>
    <x v="0"/>
    <x v="5"/>
    <x v="0"/>
  </r>
  <r>
    <n v="1880557"/>
    <x v="3"/>
    <x v="0"/>
    <x v="5"/>
    <x v="3"/>
    <x v="0"/>
    <x v="5"/>
    <x v="1"/>
  </r>
  <r>
    <n v="23546"/>
    <x v="4"/>
    <x v="4"/>
    <x v="5"/>
    <x v="4"/>
    <x v="4"/>
    <x v="5"/>
    <x v="0"/>
  </r>
  <r>
    <n v="2989609"/>
    <x v="4"/>
    <x v="1"/>
    <x v="5"/>
    <x v="4"/>
    <x v="1"/>
    <x v="5"/>
    <x v="1"/>
  </r>
  <r>
    <n v="12590"/>
    <x v="1"/>
    <x v="1"/>
    <x v="5"/>
    <x v="1"/>
    <x v="1"/>
    <x v="5"/>
    <x v="0"/>
  </r>
  <r>
    <n v="5539"/>
    <x v="3"/>
    <x v="3"/>
    <x v="41"/>
    <x v="3"/>
    <x v="3"/>
    <x v="41"/>
    <x v="0"/>
  </r>
  <r>
    <n v="6"/>
    <x v="2"/>
    <x v="5"/>
    <x v="41"/>
    <x v="2"/>
    <x v="5"/>
    <x v="41"/>
    <x v="0"/>
  </r>
  <r>
    <n v="9766"/>
    <x v="3"/>
    <x v="6"/>
    <x v="41"/>
    <x v="3"/>
    <x v="6"/>
    <x v="41"/>
    <x v="0"/>
  </r>
  <r>
    <n v="77707"/>
    <x v="4"/>
    <x v="3"/>
    <x v="41"/>
    <x v="4"/>
    <x v="3"/>
    <x v="41"/>
    <x v="0"/>
  </r>
  <r>
    <n v="229545"/>
    <x v="1"/>
    <x v="2"/>
    <x v="41"/>
    <x v="1"/>
    <x v="2"/>
    <x v="41"/>
    <x v="0"/>
  </r>
  <r>
    <n v="10856313"/>
    <x v="5"/>
    <x v="5"/>
    <x v="41"/>
    <x v="5"/>
    <x v="5"/>
    <x v="41"/>
    <x v="1"/>
  </r>
  <r>
    <n v="917"/>
    <x v="2"/>
    <x v="2"/>
    <x v="41"/>
    <x v="2"/>
    <x v="2"/>
    <x v="41"/>
    <x v="0"/>
  </r>
  <r>
    <n v="218454"/>
    <x v="1"/>
    <x v="0"/>
    <x v="41"/>
    <x v="1"/>
    <x v="0"/>
    <x v="41"/>
    <x v="0"/>
  </r>
  <r>
    <n v="509829"/>
    <x v="5"/>
    <x v="2"/>
    <x v="41"/>
    <x v="5"/>
    <x v="2"/>
    <x v="41"/>
    <x v="0"/>
  </r>
  <r>
    <n v="18442"/>
    <x v="3"/>
    <x v="2"/>
    <x v="41"/>
    <x v="3"/>
    <x v="2"/>
    <x v="41"/>
    <x v="0"/>
  </r>
  <r>
    <n v="185855"/>
    <x v="2"/>
    <x v="4"/>
    <x v="41"/>
    <x v="2"/>
    <x v="4"/>
    <x v="41"/>
    <x v="0"/>
  </r>
  <r>
    <n v="2483788"/>
    <x v="0"/>
    <x v="2"/>
    <x v="41"/>
    <x v="0"/>
    <x v="2"/>
    <x v="41"/>
    <x v="1"/>
  </r>
  <r>
    <n v="270641"/>
    <x v="1"/>
    <x v="5"/>
    <x v="41"/>
    <x v="1"/>
    <x v="5"/>
    <x v="41"/>
    <x v="0"/>
  </r>
  <r>
    <n v="54815"/>
    <x v="0"/>
    <x v="0"/>
    <x v="41"/>
    <x v="0"/>
    <x v="0"/>
    <x v="41"/>
    <x v="0"/>
  </r>
  <r>
    <n v="157657"/>
    <x v="1"/>
    <x v="3"/>
    <x v="41"/>
    <x v="1"/>
    <x v="3"/>
    <x v="41"/>
    <x v="0"/>
  </r>
  <r>
    <n v="204645"/>
    <x v="1"/>
    <x v="6"/>
    <x v="41"/>
    <x v="1"/>
    <x v="6"/>
    <x v="41"/>
    <x v="0"/>
  </r>
  <r>
    <n v="16768"/>
    <x v="0"/>
    <x v="1"/>
    <x v="41"/>
    <x v="0"/>
    <x v="1"/>
    <x v="41"/>
    <x v="0"/>
  </r>
  <r>
    <n v="79627"/>
    <x v="2"/>
    <x v="1"/>
    <x v="41"/>
    <x v="2"/>
    <x v="1"/>
    <x v="41"/>
    <x v="0"/>
  </r>
  <r>
    <n v="806"/>
    <x v="4"/>
    <x v="6"/>
    <x v="41"/>
    <x v="4"/>
    <x v="6"/>
    <x v="41"/>
    <x v="0"/>
  </r>
  <r>
    <n v="258151"/>
    <x v="3"/>
    <x v="4"/>
    <x v="41"/>
    <x v="3"/>
    <x v="4"/>
    <x v="41"/>
    <x v="0"/>
  </r>
  <r>
    <n v="7"/>
    <x v="2"/>
    <x v="5"/>
    <x v="42"/>
    <x v="2"/>
    <x v="5"/>
    <x v="42"/>
    <x v="0"/>
  </r>
  <r>
    <n v="2480098"/>
    <x v="0"/>
    <x v="2"/>
    <x v="42"/>
    <x v="0"/>
    <x v="2"/>
    <x v="42"/>
    <x v="1"/>
  </r>
  <r>
    <n v="1438"/>
    <x v="3"/>
    <x v="5"/>
    <x v="42"/>
    <x v="3"/>
    <x v="5"/>
    <x v="42"/>
    <x v="0"/>
  </r>
  <r>
    <n v="40"/>
    <x v="4"/>
    <x v="5"/>
    <x v="42"/>
    <x v="4"/>
    <x v="5"/>
    <x v="42"/>
    <x v="0"/>
  </r>
  <r>
    <n v="2199249"/>
    <x v="2"/>
    <x v="3"/>
    <x v="42"/>
    <x v="2"/>
    <x v="3"/>
    <x v="42"/>
    <x v="1"/>
  </r>
  <r>
    <n v="218536"/>
    <x v="1"/>
    <x v="0"/>
    <x v="42"/>
    <x v="1"/>
    <x v="0"/>
    <x v="42"/>
    <x v="0"/>
  </r>
  <r>
    <n v="21472"/>
    <x v="3"/>
    <x v="2"/>
    <x v="42"/>
    <x v="3"/>
    <x v="2"/>
    <x v="42"/>
    <x v="0"/>
  </r>
  <r>
    <n v="249203"/>
    <x v="3"/>
    <x v="4"/>
    <x v="16"/>
    <x v="3"/>
    <x v="4"/>
    <x v="16"/>
    <x v="0"/>
  </r>
  <r>
    <n v="80804"/>
    <x v="2"/>
    <x v="1"/>
    <x v="16"/>
    <x v="2"/>
    <x v="1"/>
    <x v="16"/>
    <x v="0"/>
  </r>
  <r>
    <n v="1685"/>
    <x v="2"/>
    <x v="2"/>
    <x v="16"/>
    <x v="2"/>
    <x v="2"/>
    <x v="16"/>
    <x v="0"/>
  </r>
  <r>
    <n v="17230"/>
    <x v="4"/>
    <x v="4"/>
    <x v="16"/>
    <x v="4"/>
    <x v="4"/>
    <x v="16"/>
    <x v="0"/>
  </r>
  <r>
    <n v="164066"/>
    <x v="1"/>
    <x v="3"/>
    <x v="16"/>
    <x v="1"/>
    <x v="3"/>
    <x v="16"/>
    <x v="0"/>
  </r>
  <r>
    <n v="5779"/>
    <x v="3"/>
    <x v="3"/>
    <x v="16"/>
    <x v="3"/>
    <x v="3"/>
    <x v="16"/>
    <x v="0"/>
  </r>
  <r>
    <n v="130001"/>
    <x v="3"/>
    <x v="1"/>
    <x v="16"/>
    <x v="3"/>
    <x v="1"/>
    <x v="16"/>
    <x v="0"/>
  </r>
  <r>
    <n v="223161"/>
    <x v="1"/>
    <x v="0"/>
    <x v="16"/>
    <x v="1"/>
    <x v="0"/>
    <x v="16"/>
    <x v="0"/>
  </r>
  <r>
    <n v="7838"/>
    <x v="2"/>
    <x v="0"/>
    <x v="16"/>
    <x v="2"/>
    <x v="0"/>
    <x v="16"/>
    <x v="0"/>
  </r>
  <r>
    <n v="250268"/>
    <x v="1"/>
    <x v="2"/>
    <x v="16"/>
    <x v="1"/>
    <x v="2"/>
    <x v="16"/>
    <x v="0"/>
  </r>
  <r>
    <n v="2135643"/>
    <x v="2"/>
    <x v="3"/>
    <x v="16"/>
    <x v="2"/>
    <x v="3"/>
    <x v="16"/>
    <x v="1"/>
  </r>
  <r>
    <n v="43"/>
    <x v="4"/>
    <x v="5"/>
    <x v="16"/>
    <x v="4"/>
    <x v="5"/>
    <x v="16"/>
    <x v="0"/>
  </r>
  <r>
    <n v="1433"/>
    <x v="3"/>
    <x v="5"/>
    <x v="16"/>
    <x v="3"/>
    <x v="5"/>
    <x v="16"/>
    <x v="0"/>
  </r>
  <r>
    <n v="10319"/>
    <x v="3"/>
    <x v="6"/>
    <x v="16"/>
    <x v="3"/>
    <x v="6"/>
    <x v="16"/>
    <x v="0"/>
  </r>
  <r>
    <n v="2433184"/>
    <x v="0"/>
    <x v="2"/>
    <x v="16"/>
    <x v="0"/>
    <x v="2"/>
    <x v="16"/>
    <x v="1"/>
  </r>
  <r>
    <n v="2965644"/>
    <x v="4"/>
    <x v="1"/>
    <x v="16"/>
    <x v="4"/>
    <x v="1"/>
    <x v="16"/>
    <x v="1"/>
  </r>
  <r>
    <n v="174421"/>
    <x v="2"/>
    <x v="4"/>
    <x v="16"/>
    <x v="2"/>
    <x v="4"/>
    <x v="16"/>
    <x v="0"/>
  </r>
  <r>
    <n v="20184"/>
    <x v="3"/>
    <x v="2"/>
    <x v="16"/>
    <x v="3"/>
    <x v="2"/>
    <x v="16"/>
    <x v="0"/>
  </r>
  <r>
    <n v="51353"/>
    <x v="0"/>
    <x v="0"/>
    <x v="16"/>
    <x v="0"/>
    <x v="0"/>
    <x v="16"/>
    <x v="0"/>
  </r>
  <r>
    <n v="505708"/>
    <x v="5"/>
    <x v="2"/>
    <x v="16"/>
    <x v="5"/>
    <x v="2"/>
    <x v="16"/>
    <x v="0"/>
  </r>
  <r>
    <n v="205726"/>
    <x v="1"/>
    <x v="6"/>
    <x v="16"/>
    <x v="1"/>
    <x v="6"/>
    <x v="16"/>
    <x v="0"/>
  </r>
  <r>
    <n v="12769"/>
    <x v="1"/>
    <x v="1"/>
    <x v="16"/>
    <x v="1"/>
    <x v="1"/>
    <x v="16"/>
    <x v="0"/>
  </r>
  <r>
    <n v="2469210"/>
    <x v="0"/>
    <x v="2"/>
    <x v="43"/>
    <x v="0"/>
    <x v="2"/>
    <x v="43"/>
    <x v="1"/>
  </r>
  <r>
    <n v="502434"/>
    <x v="5"/>
    <x v="2"/>
    <x v="43"/>
    <x v="5"/>
    <x v="2"/>
    <x v="43"/>
    <x v="0"/>
  </r>
  <r>
    <n v="688"/>
    <x v="4"/>
    <x v="6"/>
    <x v="43"/>
    <x v="4"/>
    <x v="6"/>
    <x v="43"/>
    <x v="0"/>
  </r>
  <r>
    <n v="9608317"/>
    <x v="1"/>
    <x v="4"/>
    <x v="43"/>
    <x v="1"/>
    <x v="4"/>
    <x v="43"/>
    <x v="1"/>
  </r>
  <r>
    <n v="255510"/>
    <x v="1"/>
    <x v="2"/>
    <x v="43"/>
    <x v="1"/>
    <x v="2"/>
    <x v="43"/>
    <x v="0"/>
  </r>
  <r>
    <n v="305690"/>
    <x v="1"/>
    <x v="5"/>
    <x v="43"/>
    <x v="1"/>
    <x v="5"/>
    <x v="43"/>
    <x v="0"/>
  </r>
  <r>
    <n v="657118"/>
    <x v="0"/>
    <x v="4"/>
    <x v="43"/>
    <x v="0"/>
    <x v="4"/>
    <x v="43"/>
    <x v="0"/>
  </r>
  <r>
    <n v="10528973"/>
    <x v="5"/>
    <x v="5"/>
    <x v="43"/>
    <x v="5"/>
    <x v="5"/>
    <x v="43"/>
    <x v="1"/>
  </r>
  <r>
    <n v="27"/>
    <x v="4"/>
    <x v="5"/>
    <x v="43"/>
    <x v="4"/>
    <x v="5"/>
    <x v="43"/>
    <x v="0"/>
  </r>
  <r>
    <n v="188"/>
    <x v="2"/>
    <x v="6"/>
    <x v="43"/>
    <x v="2"/>
    <x v="6"/>
    <x v="43"/>
    <x v="0"/>
  </r>
  <r>
    <n v="5253"/>
    <x v="3"/>
    <x v="3"/>
    <x v="43"/>
    <x v="3"/>
    <x v="3"/>
    <x v="43"/>
    <x v="0"/>
  </r>
  <r>
    <n v="732329"/>
    <x v="5"/>
    <x v="2"/>
    <x v="1"/>
    <x v="5"/>
    <x v="2"/>
    <x v="1"/>
    <x v="0"/>
  </r>
  <r>
    <n v="10168778"/>
    <x v="5"/>
    <x v="5"/>
    <x v="1"/>
    <x v="5"/>
    <x v="5"/>
    <x v="1"/>
    <x v="1"/>
  </r>
  <r>
    <n v="277799"/>
    <x v="1"/>
    <x v="2"/>
    <x v="1"/>
    <x v="1"/>
    <x v="2"/>
    <x v="1"/>
    <x v="0"/>
  </r>
  <r>
    <n v="23024"/>
    <x v="3"/>
    <x v="2"/>
    <x v="1"/>
    <x v="3"/>
    <x v="2"/>
    <x v="1"/>
    <x v="0"/>
  </r>
  <r>
    <n v="689"/>
    <x v="4"/>
    <x v="6"/>
    <x v="1"/>
    <x v="4"/>
    <x v="6"/>
    <x v="1"/>
    <x v="0"/>
  </r>
  <r>
    <n v="8469"/>
    <x v="3"/>
    <x v="6"/>
    <x v="1"/>
    <x v="3"/>
    <x v="6"/>
    <x v="1"/>
    <x v="0"/>
  </r>
  <r>
    <n v="68105"/>
    <x v="4"/>
    <x v="3"/>
    <x v="1"/>
    <x v="4"/>
    <x v="3"/>
    <x v="1"/>
    <x v="0"/>
  </r>
  <r>
    <n v="17154"/>
    <x v="4"/>
    <x v="4"/>
    <x v="1"/>
    <x v="4"/>
    <x v="4"/>
    <x v="1"/>
    <x v="0"/>
  </r>
  <r>
    <n v="9446"/>
    <x v="0"/>
    <x v="3"/>
    <x v="1"/>
    <x v="0"/>
    <x v="3"/>
    <x v="1"/>
    <x v="0"/>
  </r>
  <r>
    <n v="1428"/>
    <x v="3"/>
    <x v="5"/>
    <x v="1"/>
    <x v="3"/>
    <x v="5"/>
    <x v="1"/>
    <x v="0"/>
  </r>
  <r>
    <n v="366090"/>
    <x v="1"/>
    <x v="5"/>
    <x v="1"/>
    <x v="1"/>
    <x v="5"/>
    <x v="1"/>
    <x v="0"/>
  </r>
  <r>
    <n v="179324"/>
    <x v="1"/>
    <x v="6"/>
    <x v="1"/>
    <x v="1"/>
    <x v="6"/>
    <x v="1"/>
    <x v="0"/>
  </r>
  <r>
    <n v="1136"/>
    <x v="4"/>
    <x v="2"/>
    <x v="1"/>
    <x v="4"/>
    <x v="2"/>
    <x v="1"/>
    <x v="0"/>
  </r>
  <r>
    <n v="145395"/>
    <x v="3"/>
    <x v="1"/>
    <x v="1"/>
    <x v="3"/>
    <x v="1"/>
    <x v="1"/>
    <x v="0"/>
  </r>
  <r>
    <n v="90903"/>
    <x v="2"/>
    <x v="1"/>
    <x v="1"/>
    <x v="2"/>
    <x v="1"/>
    <x v="1"/>
    <x v="0"/>
  </r>
  <r>
    <n v="2357780"/>
    <x v="0"/>
    <x v="2"/>
    <x v="1"/>
    <x v="0"/>
    <x v="2"/>
    <x v="1"/>
    <x v="1"/>
  </r>
  <r>
    <n v="155691"/>
    <x v="2"/>
    <x v="4"/>
    <x v="1"/>
    <x v="2"/>
    <x v="4"/>
    <x v="1"/>
    <x v="0"/>
  </r>
  <r>
    <n v="8599034"/>
    <x v="1"/>
    <x v="4"/>
    <x v="1"/>
    <x v="1"/>
    <x v="4"/>
    <x v="1"/>
    <x v="1"/>
  </r>
  <r>
    <n v="1367"/>
    <x v="3"/>
    <x v="5"/>
    <x v="24"/>
    <x v="3"/>
    <x v="5"/>
    <x v="24"/>
    <x v="0"/>
  </r>
  <r>
    <n v="1983717"/>
    <x v="3"/>
    <x v="0"/>
    <x v="24"/>
    <x v="3"/>
    <x v="0"/>
    <x v="24"/>
    <x v="1"/>
  </r>
  <r>
    <n v="1"/>
    <x v="2"/>
    <x v="5"/>
    <x v="24"/>
    <x v="2"/>
    <x v="5"/>
    <x v="24"/>
    <x v="0"/>
  </r>
  <r>
    <n v="17898"/>
    <x v="4"/>
    <x v="4"/>
    <x v="24"/>
    <x v="4"/>
    <x v="4"/>
    <x v="24"/>
    <x v="0"/>
  </r>
  <r>
    <n v="1675420"/>
    <x v="2"/>
    <x v="3"/>
    <x v="24"/>
    <x v="2"/>
    <x v="3"/>
    <x v="24"/>
    <x v="1"/>
  </r>
  <r>
    <n v="7564"/>
    <x v="2"/>
    <x v="0"/>
    <x v="24"/>
    <x v="2"/>
    <x v="0"/>
    <x v="24"/>
    <x v="0"/>
  </r>
  <r>
    <n v="1936"/>
    <x v="4"/>
    <x v="2"/>
    <x v="24"/>
    <x v="4"/>
    <x v="2"/>
    <x v="24"/>
    <x v="0"/>
  </r>
  <r>
    <n v="8531"/>
    <x v="3"/>
    <x v="6"/>
    <x v="24"/>
    <x v="3"/>
    <x v="6"/>
    <x v="24"/>
    <x v="0"/>
  </r>
  <r>
    <n v="71258"/>
    <x v="4"/>
    <x v="3"/>
    <x v="24"/>
    <x v="4"/>
    <x v="3"/>
    <x v="24"/>
    <x v="0"/>
  </r>
  <r>
    <n v="259418"/>
    <x v="3"/>
    <x v="4"/>
    <x v="23"/>
    <x v="3"/>
    <x v="4"/>
    <x v="23"/>
    <x v="0"/>
  </r>
  <r>
    <n v="179"/>
    <x v="2"/>
    <x v="6"/>
    <x v="23"/>
    <x v="2"/>
    <x v="6"/>
    <x v="23"/>
    <x v="0"/>
  </r>
  <r>
    <n v="69423"/>
    <x v="4"/>
    <x v="3"/>
    <x v="23"/>
    <x v="4"/>
    <x v="3"/>
    <x v="23"/>
    <x v="0"/>
  </r>
  <r>
    <n v="7957"/>
    <x v="2"/>
    <x v="0"/>
    <x v="23"/>
    <x v="2"/>
    <x v="0"/>
    <x v="23"/>
    <x v="0"/>
  </r>
  <r>
    <n v="10954"/>
    <x v="1"/>
    <x v="1"/>
    <x v="23"/>
    <x v="1"/>
    <x v="1"/>
    <x v="23"/>
    <x v="0"/>
  </r>
  <r>
    <n v="15704"/>
    <x v="0"/>
    <x v="1"/>
    <x v="23"/>
    <x v="0"/>
    <x v="1"/>
    <x v="23"/>
    <x v="0"/>
  </r>
  <r>
    <n v="2012764"/>
    <x v="0"/>
    <x v="2"/>
    <x v="23"/>
    <x v="0"/>
    <x v="2"/>
    <x v="23"/>
    <x v="1"/>
  </r>
  <r>
    <n v="4521"/>
    <x v="3"/>
    <x v="3"/>
    <x v="23"/>
    <x v="3"/>
    <x v="3"/>
    <x v="23"/>
    <x v="0"/>
  </r>
  <r>
    <n v="130729"/>
    <x v="1"/>
    <x v="3"/>
    <x v="23"/>
    <x v="1"/>
    <x v="3"/>
    <x v="23"/>
    <x v="0"/>
  </r>
  <r>
    <n v="181450"/>
    <x v="1"/>
    <x v="6"/>
    <x v="23"/>
    <x v="1"/>
    <x v="6"/>
    <x v="23"/>
    <x v="0"/>
  </r>
  <r>
    <n v="894"/>
    <x v="4"/>
    <x v="2"/>
    <x v="23"/>
    <x v="4"/>
    <x v="2"/>
    <x v="23"/>
    <x v="0"/>
  </r>
  <r>
    <n v="162537"/>
    <x v="2"/>
    <x v="4"/>
    <x v="23"/>
    <x v="2"/>
    <x v="4"/>
    <x v="23"/>
    <x v="0"/>
  </r>
  <r>
    <n v="647"/>
    <x v="2"/>
    <x v="2"/>
    <x v="23"/>
    <x v="2"/>
    <x v="2"/>
    <x v="23"/>
    <x v="0"/>
  </r>
  <r>
    <n v="12288"/>
    <x v="0"/>
    <x v="3"/>
    <x v="23"/>
    <x v="0"/>
    <x v="3"/>
    <x v="23"/>
    <x v="0"/>
  </r>
  <r>
    <n v="147497"/>
    <x v="4"/>
    <x v="0"/>
    <x v="23"/>
    <x v="4"/>
    <x v="0"/>
    <x v="23"/>
    <x v="0"/>
  </r>
  <r>
    <n v="79334"/>
    <x v="2"/>
    <x v="1"/>
    <x v="23"/>
    <x v="2"/>
    <x v="1"/>
    <x v="23"/>
    <x v="0"/>
  </r>
  <r>
    <n v="585039"/>
    <x v="0"/>
    <x v="4"/>
    <x v="23"/>
    <x v="0"/>
    <x v="4"/>
    <x v="23"/>
    <x v="0"/>
  </r>
  <r>
    <n v="8227"/>
    <x v="3"/>
    <x v="6"/>
    <x v="23"/>
    <x v="3"/>
    <x v="6"/>
    <x v="23"/>
    <x v="0"/>
  </r>
  <r>
    <n v="3232241"/>
    <x v="4"/>
    <x v="1"/>
    <x v="23"/>
    <x v="4"/>
    <x v="1"/>
    <x v="23"/>
    <x v="1"/>
  </r>
  <r>
    <n v="9360446"/>
    <x v="1"/>
    <x v="4"/>
    <x v="23"/>
    <x v="1"/>
    <x v="4"/>
    <x v="23"/>
    <x v="1"/>
  </r>
  <r>
    <n v="15084"/>
    <x v="3"/>
    <x v="2"/>
    <x v="23"/>
    <x v="3"/>
    <x v="2"/>
    <x v="23"/>
    <x v="0"/>
  </r>
  <r>
    <n v="51658"/>
    <x v="0"/>
    <x v="0"/>
    <x v="23"/>
    <x v="0"/>
    <x v="0"/>
    <x v="23"/>
    <x v="0"/>
  </r>
  <r>
    <n v="122516"/>
    <x v="3"/>
    <x v="1"/>
    <x v="23"/>
    <x v="3"/>
    <x v="1"/>
    <x v="23"/>
    <x v="0"/>
  </r>
  <r>
    <n v="10355172"/>
    <x v="5"/>
    <x v="5"/>
    <x v="23"/>
    <x v="5"/>
    <x v="5"/>
    <x v="23"/>
    <x v="1"/>
  </r>
  <r>
    <n v="356564"/>
    <x v="1"/>
    <x v="5"/>
    <x v="23"/>
    <x v="1"/>
    <x v="5"/>
    <x v="23"/>
    <x v="0"/>
  </r>
  <r>
    <n v="1397"/>
    <x v="3"/>
    <x v="5"/>
    <x v="23"/>
    <x v="3"/>
    <x v="5"/>
    <x v="23"/>
    <x v="0"/>
  </r>
  <r>
    <n v="193661"/>
    <x v="1"/>
    <x v="2"/>
    <x v="23"/>
    <x v="1"/>
    <x v="2"/>
    <x v="23"/>
    <x v="0"/>
  </r>
  <r>
    <n v="16234"/>
    <x v="4"/>
    <x v="4"/>
    <x v="23"/>
    <x v="4"/>
    <x v="4"/>
    <x v="23"/>
    <x v="0"/>
  </r>
  <r>
    <n v="88290"/>
    <x v="4"/>
    <x v="3"/>
    <x v="6"/>
    <x v="4"/>
    <x v="3"/>
    <x v="6"/>
    <x v="0"/>
  </r>
  <r>
    <n v="1291"/>
    <x v="3"/>
    <x v="5"/>
    <x v="6"/>
    <x v="3"/>
    <x v="5"/>
    <x v="6"/>
    <x v="0"/>
  </r>
  <r>
    <n v="19188"/>
    <x v="3"/>
    <x v="2"/>
    <x v="6"/>
    <x v="3"/>
    <x v="2"/>
    <x v="6"/>
    <x v="0"/>
  </r>
  <r>
    <n v="634049"/>
    <x v="0"/>
    <x v="4"/>
    <x v="6"/>
    <x v="0"/>
    <x v="4"/>
    <x v="6"/>
    <x v="0"/>
  </r>
  <r>
    <n v="215918"/>
    <x v="1"/>
    <x v="6"/>
    <x v="6"/>
    <x v="1"/>
    <x v="6"/>
    <x v="6"/>
    <x v="0"/>
  </r>
  <r>
    <n v="20969"/>
    <x v="4"/>
    <x v="4"/>
    <x v="6"/>
    <x v="4"/>
    <x v="4"/>
    <x v="6"/>
    <x v="0"/>
  </r>
  <r>
    <n v="16221"/>
    <x v="0"/>
    <x v="3"/>
    <x v="6"/>
    <x v="0"/>
    <x v="3"/>
    <x v="6"/>
    <x v="0"/>
  </r>
  <r>
    <n v="236936"/>
    <x v="1"/>
    <x v="2"/>
    <x v="6"/>
    <x v="1"/>
    <x v="2"/>
    <x v="6"/>
    <x v="0"/>
  </r>
  <r>
    <n v="796"/>
    <x v="4"/>
    <x v="6"/>
    <x v="6"/>
    <x v="4"/>
    <x v="6"/>
    <x v="6"/>
    <x v="0"/>
  </r>
  <r>
    <n v="10990571"/>
    <x v="5"/>
    <x v="5"/>
    <x v="6"/>
    <x v="5"/>
    <x v="5"/>
    <x v="6"/>
    <x v="1"/>
  </r>
  <r>
    <n v="2963943"/>
    <x v="4"/>
    <x v="1"/>
    <x v="6"/>
    <x v="4"/>
    <x v="1"/>
    <x v="6"/>
    <x v="1"/>
  </r>
  <r>
    <n v="222639"/>
    <x v="1"/>
    <x v="0"/>
    <x v="6"/>
    <x v="1"/>
    <x v="0"/>
    <x v="6"/>
    <x v="0"/>
  </r>
  <r>
    <n v="15391"/>
    <x v="0"/>
    <x v="1"/>
    <x v="6"/>
    <x v="0"/>
    <x v="1"/>
    <x v="6"/>
    <x v="0"/>
  </r>
  <r>
    <n v="185513"/>
    <x v="2"/>
    <x v="4"/>
    <x v="6"/>
    <x v="2"/>
    <x v="4"/>
    <x v="6"/>
    <x v="0"/>
  </r>
  <r>
    <n v="285137"/>
    <x v="1"/>
    <x v="5"/>
    <x v="6"/>
    <x v="1"/>
    <x v="5"/>
    <x v="6"/>
    <x v="0"/>
  </r>
  <r>
    <n v="1124"/>
    <x v="4"/>
    <x v="2"/>
    <x v="6"/>
    <x v="4"/>
    <x v="2"/>
    <x v="6"/>
    <x v="0"/>
  </r>
  <r>
    <n v="144718"/>
    <x v="4"/>
    <x v="0"/>
    <x v="6"/>
    <x v="4"/>
    <x v="0"/>
    <x v="6"/>
    <x v="0"/>
  </r>
  <r>
    <n v="9529403"/>
    <x v="1"/>
    <x v="4"/>
    <x v="6"/>
    <x v="1"/>
    <x v="4"/>
    <x v="6"/>
    <x v="1"/>
  </r>
  <r>
    <n v="78642"/>
    <x v="2"/>
    <x v="1"/>
    <x v="6"/>
    <x v="2"/>
    <x v="1"/>
    <x v="6"/>
    <x v="0"/>
  </r>
  <r>
    <n v="8"/>
    <x v="2"/>
    <x v="5"/>
    <x v="6"/>
    <x v="2"/>
    <x v="5"/>
    <x v="6"/>
    <x v="0"/>
  </r>
  <r>
    <n v="7766"/>
    <x v="2"/>
    <x v="0"/>
    <x v="6"/>
    <x v="2"/>
    <x v="0"/>
    <x v="6"/>
    <x v="0"/>
  </r>
  <r>
    <n v="156122"/>
    <x v="1"/>
    <x v="3"/>
    <x v="6"/>
    <x v="1"/>
    <x v="3"/>
    <x v="6"/>
    <x v="0"/>
  </r>
  <r>
    <n v="531000"/>
    <x v="5"/>
    <x v="2"/>
    <x v="6"/>
    <x v="5"/>
    <x v="2"/>
    <x v="6"/>
    <x v="0"/>
  </r>
  <r>
    <n v="123434"/>
    <x v="3"/>
    <x v="1"/>
    <x v="6"/>
    <x v="3"/>
    <x v="1"/>
    <x v="6"/>
    <x v="0"/>
  </r>
  <r>
    <n v="1859151"/>
    <x v="3"/>
    <x v="0"/>
    <x v="6"/>
    <x v="3"/>
    <x v="0"/>
    <x v="6"/>
    <x v="1"/>
  </r>
  <r>
    <n v="2253143"/>
    <x v="2"/>
    <x v="3"/>
    <x v="6"/>
    <x v="2"/>
    <x v="3"/>
    <x v="6"/>
    <x v="1"/>
  </r>
  <r>
    <n v="972"/>
    <x v="2"/>
    <x v="2"/>
    <x v="6"/>
    <x v="2"/>
    <x v="2"/>
    <x v="6"/>
    <x v="0"/>
  </r>
  <r>
    <n v="5479"/>
    <x v="3"/>
    <x v="3"/>
    <x v="6"/>
    <x v="3"/>
    <x v="3"/>
    <x v="6"/>
    <x v="0"/>
  </r>
  <r>
    <n v="208"/>
    <x v="2"/>
    <x v="6"/>
    <x v="6"/>
    <x v="2"/>
    <x v="6"/>
    <x v="6"/>
    <x v="0"/>
  </r>
  <r>
    <n v="12346"/>
    <x v="1"/>
    <x v="1"/>
    <x v="6"/>
    <x v="1"/>
    <x v="1"/>
    <x v="6"/>
    <x v="0"/>
  </r>
  <r>
    <n v="280123"/>
    <x v="3"/>
    <x v="4"/>
    <x v="6"/>
    <x v="3"/>
    <x v="4"/>
    <x v="6"/>
    <x v="0"/>
  </r>
  <r>
    <n v="9508777"/>
    <x v="1"/>
    <x v="4"/>
    <x v="39"/>
    <x v="1"/>
    <x v="4"/>
    <x v="39"/>
    <x v="1"/>
  </r>
  <r>
    <n v="2163069"/>
    <x v="3"/>
    <x v="0"/>
    <x v="39"/>
    <x v="3"/>
    <x v="0"/>
    <x v="39"/>
    <x v="1"/>
  </r>
  <r>
    <n v="10668"/>
    <x v="1"/>
    <x v="1"/>
    <x v="39"/>
    <x v="1"/>
    <x v="1"/>
    <x v="39"/>
    <x v="0"/>
  </r>
  <r>
    <n v="50262"/>
    <x v="0"/>
    <x v="0"/>
    <x v="39"/>
    <x v="0"/>
    <x v="0"/>
    <x v="39"/>
    <x v="0"/>
  </r>
  <r>
    <n v="140714"/>
    <x v="1"/>
    <x v="3"/>
    <x v="39"/>
    <x v="1"/>
    <x v="3"/>
    <x v="39"/>
    <x v="0"/>
  </r>
  <r>
    <n v="6067"/>
    <x v="3"/>
    <x v="3"/>
    <x v="39"/>
    <x v="3"/>
    <x v="3"/>
    <x v="39"/>
    <x v="0"/>
  </r>
  <r>
    <n v="2395762"/>
    <x v="0"/>
    <x v="2"/>
    <x v="39"/>
    <x v="0"/>
    <x v="2"/>
    <x v="39"/>
    <x v="1"/>
  </r>
  <r>
    <n v="10433306"/>
    <x v="5"/>
    <x v="5"/>
    <x v="39"/>
    <x v="5"/>
    <x v="5"/>
    <x v="39"/>
    <x v="1"/>
  </r>
  <r>
    <n v="606890"/>
    <x v="0"/>
    <x v="4"/>
    <x v="39"/>
    <x v="0"/>
    <x v="4"/>
    <x v="39"/>
    <x v="0"/>
  </r>
  <r>
    <n v="717"/>
    <x v="2"/>
    <x v="2"/>
    <x v="39"/>
    <x v="2"/>
    <x v="2"/>
    <x v="39"/>
    <x v="0"/>
  </r>
  <r>
    <n v="136656"/>
    <x v="1"/>
    <x v="6"/>
    <x v="39"/>
    <x v="1"/>
    <x v="6"/>
    <x v="39"/>
    <x v="0"/>
  </r>
  <r>
    <n v="125737"/>
    <x v="2"/>
    <x v="4"/>
    <x v="39"/>
    <x v="2"/>
    <x v="4"/>
    <x v="39"/>
    <x v="0"/>
  </r>
  <r>
    <n v="65847"/>
    <x v="2"/>
    <x v="1"/>
    <x v="39"/>
    <x v="2"/>
    <x v="1"/>
    <x v="39"/>
    <x v="0"/>
  </r>
  <r>
    <n v="143691"/>
    <x v="4"/>
    <x v="0"/>
    <x v="39"/>
    <x v="4"/>
    <x v="0"/>
    <x v="39"/>
    <x v="0"/>
  </r>
  <r>
    <n v="16113"/>
    <x v="0"/>
    <x v="1"/>
    <x v="39"/>
    <x v="0"/>
    <x v="1"/>
    <x v="39"/>
    <x v="0"/>
  </r>
  <r>
    <n v="140668"/>
    <x v="3"/>
    <x v="1"/>
    <x v="39"/>
    <x v="3"/>
    <x v="1"/>
    <x v="39"/>
    <x v="0"/>
  </r>
  <r>
    <n v="16193"/>
    <x v="0"/>
    <x v="1"/>
    <x v="11"/>
    <x v="0"/>
    <x v="1"/>
    <x v="11"/>
    <x v="0"/>
  </r>
  <r>
    <n v="14898"/>
    <x v="0"/>
    <x v="3"/>
    <x v="11"/>
    <x v="0"/>
    <x v="3"/>
    <x v="11"/>
    <x v="0"/>
  </r>
  <r>
    <n v="574"/>
    <x v="4"/>
    <x v="2"/>
    <x v="11"/>
    <x v="4"/>
    <x v="2"/>
    <x v="11"/>
    <x v="0"/>
  </r>
  <r>
    <n v="80"/>
    <x v="2"/>
    <x v="6"/>
    <x v="11"/>
    <x v="2"/>
    <x v="6"/>
    <x v="11"/>
    <x v="0"/>
  </r>
  <r>
    <n v="120301"/>
    <x v="4"/>
    <x v="0"/>
    <x v="11"/>
    <x v="4"/>
    <x v="0"/>
    <x v="11"/>
    <x v="0"/>
  </r>
  <r>
    <n v="12171"/>
    <x v="4"/>
    <x v="4"/>
    <x v="11"/>
    <x v="4"/>
    <x v="4"/>
    <x v="11"/>
    <x v="0"/>
  </r>
  <r>
    <n v="1843043"/>
    <x v="2"/>
    <x v="3"/>
    <x v="11"/>
    <x v="2"/>
    <x v="3"/>
    <x v="11"/>
    <x v="1"/>
  </r>
  <r>
    <n v="151839"/>
    <x v="3"/>
    <x v="1"/>
    <x v="11"/>
    <x v="3"/>
    <x v="1"/>
    <x v="11"/>
    <x v="0"/>
  </r>
  <r>
    <n v="653083"/>
    <x v="0"/>
    <x v="4"/>
    <x v="11"/>
    <x v="0"/>
    <x v="4"/>
    <x v="11"/>
    <x v="0"/>
  </r>
  <r>
    <n v="134517"/>
    <x v="3"/>
    <x v="1"/>
    <x v="44"/>
    <x v="3"/>
    <x v="1"/>
    <x v="44"/>
    <x v="0"/>
  </r>
  <r>
    <n v="17048"/>
    <x v="0"/>
    <x v="1"/>
    <x v="44"/>
    <x v="0"/>
    <x v="1"/>
    <x v="44"/>
    <x v="0"/>
  </r>
  <r>
    <n v="9560"/>
    <x v="3"/>
    <x v="6"/>
    <x v="44"/>
    <x v="3"/>
    <x v="6"/>
    <x v="44"/>
    <x v="0"/>
  </r>
  <r>
    <n v="37"/>
    <x v="4"/>
    <x v="5"/>
    <x v="44"/>
    <x v="4"/>
    <x v="5"/>
    <x v="44"/>
    <x v="0"/>
  </r>
  <r>
    <n v="75251"/>
    <x v="4"/>
    <x v="3"/>
    <x v="44"/>
    <x v="4"/>
    <x v="3"/>
    <x v="44"/>
    <x v="0"/>
  </r>
  <r>
    <n v="439777"/>
    <x v="5"/>
    <x v="2"/>
    <x v="44"/>
    <x v="5"/>
    <x v="2"/>
    <x v="44"/>
    <x v="0"/>
  </r>
  <r>
    <n v="60961"/>
    <x v="0"/>
    <x v="0"/>
    <x v="44"/>
    <x v="0"/>
    <x v="0"/>
    <x v="44"/>
    <x v="0"/>
  </r>
  <r>
    <n v="5"/>
    <x v="2"/>
    <x v="5"/>
    <x v="44"/>
    <x v="2"/>
    <x v="5"/>
    <x v="44"/>
    <x v="0"/>
  </r>
  <r>
    <n v="258275"/>
    <x v="3"/>
    <x v="4"/>
    <x v="44"/>
    <x v="3"/>
    <x v="4"/>
    <x v="44"/>
    <x v="0"/>
  </r>
  <r>
    <n v="7108"/>
    <x v="2"/>
    <x v="0"/>
    <x v="44"/>
    <x v="2"/>
    <x v="0"/>
    <x v="44"/>
    <x v="0"/>
  </r>
  <r>
    <n v="4975"/>
    <x v="3"/>
    <x v="3"/>
    <x v="44"/>
    <x v="3"/>
    <x v="3"/>
    <x v="44"/>
    <x v="0"/>
  </r>
  <r>
    <n v="639003"/>
    <x v="0"/>
    <x v="4"/>
    <x v="44"/>
    <x v="0"/>
    <x v="4"/>
    <x v="44"/>
    <x v="0"/>
  </r>
  <r>
    <n v="775"/>
    <x v="4"/>
    <x v="6"/>
    <x v="44"/>
    <x v="4"/>
    <x v="6"/>
    <x v="44"/>
    <x v="0"/>
  </r>
  <r>
    <n v="253980"/>
    <x v="1"/>
    <x v="2"/>
    <x v="44"/>
    <x v="1"/>
    <x v="2"/>
    <x v="44"/>
    <x v="0"/>
  </r>
  <r>
    <n v="221112"/>
    <x v="1"/>
    <x v="0"/>
    <x v="44"/>
    <x v="1"/>
    <x v="0"/>
    <x v="44"/>
    <x v="0"/>
  </r>
  <r>
    <n v="10290720"/>
    <x v="5"/>
    <x v="5"/>
    <x v="44"/>
    <x v="5"/>
    <x v="5"/>
    <x v="44"/>
    <x v="1"/>
  </r>
  <r>
    <n v="332018"/>
    <x v="1"/>
    <x v="5"/>
    <x v="44"/>
    <x v="1"/>
    <x v="5"/>
    <x v="44"/>
    <x v="0"/>
  </r>
  <r>
    <n v="1775"/>
    <x v="3"/>
    <x v="5"/>
    <x v="44"/>
    <x v="3"/>
    <x v="5"/>
    <x v="44"/>
    <x v="0"/>
  </r>
  <r>
    <n v="195015"/>
    <x v="1"/>
    <x v="6"/>
    <x v="44"/>
    <x v="1"/>
    <x v="6"/>
    <x v="44"/>
    <x v="0"/>
  </r>
  <r>
    <n v="1856112"/>
    <x v="3"/>
    <x v="0"/>
    <x v="44"/>
    <x v="3"/>
    <x v="0"/>
    <x v="44"/>
    <x v="1"/>
  </r>
  <r>
    <n v="189"/>
    <x v="2"/>
    <x v="6"/>
    <x v="44"/>
    <x v="2"/>
    <x v="6"/>
    <x v="44"/>
    <x v="0"/>
  </r>
  <r>
    <n v="2538564"/>
    <x v="0"/>
    <x v="2"/>
    <x v="44"/>
    <x v="0"/>
    <x v="2"/>
    <x v="44"/>
    <x v="1"/>
  </r>
  <r>
    <n v="3148620"/>
    <x v="4"/>
    <x v="1"/>
    <x v="44"/>
    <x v="4"/>
    <x v="1"/>
    <x v="44"/>
    <x v="1"/>
  </r>
  <r>
    <n v="84869"/>
    <x v="2"/>
    <x v="1"/>
    <x v="44"/>
    <x v="2"/>
    <x v="1"/>
    <x v="44"/>
    <x v="0"/>
  </r>
  <r>
    <n v="13103"/>
    <x v="1"/>
    <x v="1"/>
    <x v="44"/>
    <x v="1"/>
    <x v="1"/>
    <x v="44"/>
    <x v="0"/>
  </r>
  <r>
    <n v="136548"/>
    <x v="4"/>
    <x v="0"/>
    <x v="44"/>
    <x v="4"/>
    <x v="0"/>
    <x v="44"/>
    <x v="0"/>
  </r>
  <r>
    <n v="13772"/>
    <x v="0"/>
    <x v="3"/>
    <x v="44"/>
    <x v="0"/>
    <x v="3"/>
    <x v="44"/>
    <x v="0"/>
  </r>
  <r>
    <n v="18454"/>
    <x v="4"/>
    <x v="4"/>
    <x v="44"/>
    <x v="4"/>
    <x v="4"/>
    <x v="44"/>
    <x v="0"/>
  </r>
  <r>
    <n v="879"/>
    <x v="2"/>
    <x v="2"/>
    <x v="13"/>
    <x v="2"/>
    <x v="2"/>
    <x v="13"/>
    <x v="0"/>
  </r>
  <r>
    <n v="39"/>
    <x v="4"/>
    <x v="5"/>
    <x v="13"/>
    <x v="4"/>
    <x v="5"/>
    <x v="13"/>
    <x v="0"/>
  </r>
  <r>
    <n v="4914"/>
    <x v="3"/>
    <x v="3"/>
    <x v="13"/>
    <x v="3"/>
    <x v="3"/>
    <x v="13"/>
    <x v="0"/>
  </r>
  <r>
    <n v="208994"/>
    <x v="1"/>
    <x v="0"/>
    <x v="20"/>
    <x v="1"/>
    <x v="0"/>
    <x v="20"/>
    <x v="0"/>
  </r>
  <r>
    <n v="1918"/>
    <x v="3"/>
    <x v="5"/>
    <x v="20"/>
    <x v="3"/>
    <x v="5"/>
    <x v="20"/>
    <x v="0"/>
  </r>
  <r>
    <n v="81284"/>
    <x v="4"/>
    <x v="3"/>
    <x v="20"/>
    <x v="4"/>
    <x v="3"/>
    <x v="20"/>
    <x v="0"/>
  </r>
  <r>
    <n v="10474543"/>
    <x v="5"/>
    <x v="5"/>
    <x v="20"/>
    <x v="5"/>
    <x v="5"/>
    <x v="20"/>
    <x v="1"/>
  </r>
  <r>
    <n v="483896"/>
    <x v="5"/>
    <x v="2"/>
    <x v="20"/>
    <x v="5"/>
    <x v="2"/>
    <x v="20"/>
    <x v="0"/>
  </r>
  <r>
    <n v="658516"/>
    <x v="0"/>
    <x v="4"/>
    <x v="20"/>
    <x v="0"/>
    <x v="4"/>
    <x v="20"/>
    <x v="0"/>
  </r>
  <r>
    <n v="18132"/>
    <x v="0"/>
    <x v="3"/>
    <x v="20"/>
    <x v="0"/>
    <x v="3"/>
    <x v="20"/>
    <x v="0"/>
  </r>
  <r>
    <n v="7756"/>
    <x v="2"/>
    <x v="0"/>
    <x v="20"/>
    <x v="2"/>
    <x v="0"/>
    <x v="20"/>
    <x v="0"/>
  </r>
  <r>
    <n v="52755"/>
    <x v="0"/>
    <x v="0"/>
    <x v="20"/>
    <x v="0"/>
    <x v="0"/>
    <x v="20"/>
    <x v="0"/>
  </r>
  <r>
    <n v="3016376"/>
    <x v="4"/>
    <x v="1"/>
    <x v="20"/>
    <x v="4"/>
    <x v="1"/>
    <x v="20"/>
    <x v="1"/>
  </r>
  <r>
    <n v="338458"/>
    <x v="1"/>
    <x v="5"/>
    <x v="20"/>
    <x v="1"/>
    <x v="5"/>
    <x v="20"/>
    <x v="0"/>
  </r>
  <r>
    <n v="11664"/>
    <x v="1"/>
    <x v="1"/>
    <x v="20"/>
    <x v="1"/>
    <x v="1"/>
    <x v="20"/>
    <x v="0"/>
  </r>
  <r>
    <n v="932"/>
    <x v="2"/>
    <x v="2"/>
    <x v="20"/>
    <x v="2"/>
    <x v="2"/>
    <x v="20"/>
    <x v="0"/>
  </r>
  <r>
    <n v="1074"/>
    <x v="4"/>
    <x v="2"/>
    <x v="20"/>
    <x v="4"/>
    <x v="2"/>
    <x v="20"/>
    <x v="0"/>
  </r>
  <r>
    <n v="18487"/>
    <x v="0"/>
    <x v="1"/>
    <x v="20"/>
    <x v="0"/>
    <x v="1"/>
    <x v="20"/>
    <x v="0"/>
  </r>
  <r>
    <n v="11"/>
    <x v="2"/>
    <x v="5"/>
    <x v="20"/>
    <x v="2"/>
    <x v="5"/>
    <x v="20"/>
    <x v="0"/>
  </r>
  <r>
    <n v="2131597"/>
    <x v="2"/>
    <x v="3"/>
    <x v="20"/>
    <x v="2"/>
    <x v="3"/>
    <x v="20"/>
    <x v="1"/>
  </r>
  <r>
    <n v="10314"/>
    <x v="3"/>
    <x v="6"/>
    <x v="20"/>
    <x v="3"/>
    <x v="6"/>
    <x v="20"/>
    <x v="0"/>
  </r>
  <r>
    <n v="77036"/>
    <x v="2"/>
    <x v="1"/>
    <x v="20"/>
    <x v="2"/>
    <x v="1"/>
    <x v="20"/>
    <x v="0"/>
  </r>
  <r>
    <n v="272"/>
    <x v="2"/>
    <x v="6"/>
    <x v="20"/>
    <x v="2"/>
    <x v="6"/>
    <x v="20"/>
    <x v="0"/>
  </r>
  <r>
    <n v="62"/>
    <x v="4"/>
    <x v="5"/>
    <x v="20"/>
    <x v="4"/>
    <x v="5"/>
    <x v="20"/>
    <x v="0"/>
  </r>
  <r>
    <n v="121973"/>
    <x v="3"/>
    <x v="1"/>
    <x v="20"/>
    <x v="3"/>
    <x v="1"/>
    <x v="20"/>
    <x v="0"/>
  </r>
  <r>
    <n v="926"/>
    <x v="4"/>
    <x v="6"/>
    <x v="20"/>
    <x v="4"/>
    <x v="6"/>
    <x v="20"/>
    <x v="0"/>
  </r>
  <r>
    <n v="270246"/>
    <x v="3"/>
    <x v="4"/>
    <x v="20"/>
    <x v="3"/>
    <x v="4"/>
    <x v="20"/>
    <x v="0"/>
  </r>
  <r>
    <n v="13852"/>
    <x v="1"/>
    <x v="1"/>
    <x v="43"/>
    <x v="1"/>
    <x v="1"/>
    <x v="43"/>
    <x v="0"/>
  </r>
  <r>
    <n v="197874"/>
    <x v="1"/>
    <x v="6"/>
    <x v="43"/>
    <x v="1"/>
    <x v="6"/>
    <x v="43"/>
    <x v="0"/>
  </r>
  <r>
    <n v="20815"/>
    <x v="3"/>
    <x v="2"/>
    <x v="43"/>
    <x v="3"/>
    <x v="2"/>
    <x v="43"/>
    <x v="0"/>
  </r>
  <r>
    <n v="168229"/>
    <x v="2"/>
    <x v="4"/>
    <x v="43"/>
    <x v="2"/>
    <x v="4"/>
    <x v="43"/>
    <x v="0"/>
  </r>
  <r>
    <n v="9"/>
    <x v="2"/>
    <x v="5"/>
    <x v="43"/>
    <x v="2"/>
    <x v="5"/>
    <x v="43"/>
    <x v="0"/>
  </r>
  <r>
    <n v="83502"/>
    <x v="2"/>
    <x v="1"/>
    <x v="43"/>
    <x v="2"/>
    <x v="1"/>
    <x v="43"/>
    <x v="0"/>
  </r>
  <r>
    <n v="156764"/>
    <x v="1"/>
    <x v="3"/>
    <x v="43"/>
    <x v="1"/>
    <x v="3"/>
    <x v="43"/>
    <x v="0"/>
  </r>
  <r>
    <n v="1271"/>
    <x v="2"/>
    <x v="2"/>
    <x v="43"/>
    <x v="2"/>
    <x v="2"/>
    <x v="43"/>
    <x v="0"/>
  </r>
  <r>
    <n v="2135325"/>
    <x v="2"/>
    <x v="3"/>
    <x v="43"/>
    <x v="2"/>
    <x v="3"/>
    <x v="43"/>
    <x v="1"/>
  </r>
  <r>
    <n v="1438"/>
    <x v="3"/>
    <x v="5"/>
    <x v="43"/>
    <x v="3"/>
    <x v="5"/>
    <x v="43"/>
    <x v="0"/>
  </r>
  <r>
    <n v="74523"/>
    <x v="4"/>
    <x v="3"/>
    <x v="43"/>
    <x v="4"/>
    <x v="3"/>
    <x v="43"/>
    <x v="0"/>
  </r>
  <r>
    <n v="1335"/>
    <x v="4"/>
    <x v="2"/>
    <x v="43"/>
    <x v="4"/>
    <x v="2"/>
    <x v="43"/>
    <x v="0"/>
  </r>
  <r>
    <n v="225894"/>
    <x v="1"/>
    <x v="0"/>
    <x v="43"/>
    <x v="1"/>
    <x v="0"/>
    <x v="43"/>
    <x v="0"/>
  </r>
  <r>
    <n v="133724"/>
    <x v="4"/>
    <x v="0"/>
    <x v="43"/>
    <x v="4"/>
    <x v="0"/>
    <x v="43"/>
    <x v="0"/>
  </r>
  <r>
    <n v="9704"/>
    <x v="3"/>
    <x v="6"/>
    <x v="43"/>
    <x v="3"/>
    <x v="6"/>
    <x v="43"/>
    <x v="0"/>
  </r>
  <r>
    <n v="16398"/>
    <x v="0"/>
    <x v="3"/>
    <x v="43"/>
    <x v="0"/>
    <x v="3"/>
    <x v="43"/>
    <x v="0"/>
  </r>
  <r>
    <n v="2976486"/>
    <x v="4"/>
    <x v="1"/>
    <x v="43"/>
    <x v="4"/>
    <x v="1"/>
    <x v="43"/>
    <x v="1"/>
  </r>
  <r>
    <n v="18085"/>
    <x v="4"/>
    <x v="4"/>
    <x v="43"/>
    <x v="4"/>
    <x v="4"/>
    <x v="43"/>
    <x v="0"/>
  </r>
  <r>
    <n v="1837051"/>
    <x v="3"/>
    <x v="0"/>
    <x v="43"/>
    <x v="3"/>
    <x v="0"/>
    <x v="43"/>
    <x v="1"/>
  </r>
  <r>
    <n v="53584"/>
    <x v="0"/>
    <x v="0"/>
    <x v="43"/>
    <x v="0"/>
    <x v="0"/>
    <x v="43"/>
    <x v="0"/>
  </r>
  <r>
    <n v="259776"/>
    <x v="3"/>
    <x v="4"/>
    <x v="43"/>
    <x v="3"/>
    <x v="4"/>
    <x v="43"/>
    <x v="0"/>
  </r>
  <r>
    <n v="126482"/>
    <x v="3"/>
    <x v="1"/>
    <x v="43"/>
    <x v="3"/>
    <x v="1"/>
    <x v="43"/>
    <x v="0"/>
  </r>
  <r>
    <n v="7528"/>
    <x v="2"/>
    <x v="0"/>
    <x v="43"/>
    <x v="2"/>
    <x v="0"/>
    <x v="43"/>
    <x v="0"/>
  </r>
  <r>
    <n v="16097"/>
    <x v="0"/>
    <x v="1"/>
    <x v="43"/>
    <x v="0"/>
    <x v="1"/>
    <x v="43"/>
    <x v="0"/>
  </r>
  <r>
    <n v="1259"/>
    <x v="4"/>
    <x v="2"/>
    <x v="28"/>
    <x v="4"/>
    <x v="2"/>
    <x v="28"/>
    <x v="0"/>
  </r>
  <r>
    <n v="17912"/>
    <x v="4"/>
    <x v="4"/>
    <x v="28"/>
    <x v="4"/>
    <x v="4"/>
    <x v="28"/>
    <x v="0"/>
  </r>
  <r>
    <n v="18397"/>
    <x v="0"/>
    <x v="3"/>
    <x v="28"/>
    <x v="0"/>
    <x v="3"/>
    <x v="28"/>
    <x v="0"/>
  </r>
  <r>
    <n v="795"/>
    <x v="4"/>
    <x v="6"/>
    <x v="28"/>
    <x v="4"/>
    <x v="6"/>
    <x v="28"/>
    <x v="0"/>
  </r>
  <r>
    <n v="407937"/>
    <x v="5"/>
    <x v="2"/>
    <x v="32"/>
    <x v="5"/>
    <x v="2"/>
    <x v="32"/>
    <x v="0"/>
  </r>
  <r>
    <n v="15174"/>
    <x v="4"/>
    <x v="4"/>
    <x v="32"/>
    <x v="4"/>
    <x v="4"/>
    <x v="32"/>
    <x v="0"/>
  </r>
  <r>
    <n v="139826"/>
    <x v="1"/>
    <x v="3"/>
    <x v="32"/>
    <x v="1"/>
    <x v="3"/>
    <x v="32"/>
    <x v="0"/>
  </r>
  <r>
    <n v="321895"/>
    <x v="1"/>
    <x v="5"/>
    <x v="32"/>
    <x v="1"/>
    <x v="5"/>
    <x v="32"/>
    <x v="0"/>
  </r>
  <r>
    <n v="954"/>
    <x v="4"/>
    <x v="2"/>
    <x v="32"/>
    <x v="4"/>
    <x v="2"/>
    <x v="32"/>
    <x v="0"/>
  </r>
  <r>
    <n v="17625"/>
    <x v="0"/>
    <x v="1"/>
    <x v="32"/>
    <x v="0"/>
    <x v="1"/>
    <x v="32"/>
    <x v="0"/>
  </r>
  <r>
    <n v="126871"/>
    <x v="3"/>
    <x v="1"/>
    <x v="32"/>
    <x v="3"/>
    <x v="1"/>
    <x v="32"/>
    <x v="0"/>
  </r>
  <r>
    <n v="246401"/>
    <x v="3"/>
    <x v="4"/>
    <x v="32"/>
    <x v="3"/>
    <x v="4"/>
    <x v="32"/>
    <x v="0"/>
  </r>
  <r>
    <n v="3213992"/>
    <x v="4"/>
    <x v="1"/>
    <x v="32"/>
    <x v="4"/>
    <x v="1"/>
    <x v="32"/>
    <x v="1"/>
  </r>
  <r>
    <n v="641"/>
    <x v="4"/>
    <x v="6"/>
    <x v="32"/>
    <x v="4"/>
    <x v="6"/>
    <x v="32"/>
    <x v="0"/>
  </r>
  <r>
    <n v="11882"/>
    <x v="1"/>
    <x v="1"/>
    <x v="32"/>
    <x v="1"/>
    <x v="1"/>
    <x v="32"/>
    <x v="0"/>
  </r>
  <r>
    <n v="1917971"/>
    <x v="3"/>
    <x v="0"/>
    <x v="32"/>
    <x v="3"/>
    <x v="0"/>
    <x v="32"/>
    <x v="1"/>
  </r>
  <r>
    <n v="179682"/>
    <x v="1"/>
    <x v="6"/>
    <x v="32"/>
    <x v="1"/>
    <x v="6"/>
    <x v="32"/>
    <x v="0"/>
  </r>
  <r>
    <n v="36"/>
    <x v="4"/>
    <x v="5"/>
    <x v="32"/>
    <x v="4"/>
    <x v="5"/>
    <x v="32"/>
    <x v="0"/>
  </r>
  <r>
    <n v="14126"/>
    <x v="0"/>
    <x v="3"/>
    <x v="32"/>
    <x v="0"/>
    <x v="3"/>
    <x v="32"/>
    <x v="0"/>
  </r>
  <r>
    <n v="1232"/>
    <x v="3"/>
    <x v="5"/>
    <x v="32"/>
    <x v="3"/>
    <x v="5"/>
    <x v="32"/>
    <x v="0"/>
  </r>
  <r>
    <n v="9336319"/>
    <x v="1"/>
    <x v="4"/>
    <x v="32"/>
    <x v="1"/>
    <x v="4"/>
    <x v="32"/>
    <x v="1"/>
  </r>
  <r>
    <n v="745"/>
    <x v="2"/>
    <x v="2"/>
    <x v="32"/>
    <x v="2"/>
    <x v="2"/>
    <x v="32"/>
    <x v="0"/>
  </r>
  <r>
    <n v="6"/>
    <x v="2"/>
    <x v="5"/>
    <x v="32"/>
    <x v="2"/>
    <x v="5"/>
    <x v="32"/>
    <x v="0"/>
  </r>
  <r>
    <n v="163305"/>
    <x v="2"/>
    <x v="4"/>
    <x v="32"/>
    <x v="2"/>
    <x v="4"/>
    <x v="32"/>
    <x v="0"/>
  </r>
  <r>
    <n v="648159"/>
    <x v="0"/>
    <x v="4"/>
    <x v="22"/>
    <x v="0"/>
    <x v="4"/>
    <x v="22"/>
    <x v="0"/>
  </r>
  <r>
    <n v="2019128"/>
    <x v="2"/>
    <x v="3"/>
    <x v="22"/>
    <x v="2"/>
    <x v="3"/>
    <x v="22"/>
    <x v="1"/>
  </r>
  <r>
    <n v="11268"/>
    <x v="1"/>
    <x v="1"/>
    <x v="22"/>
    <x v="1"/>
    <x v="1"/>
    <x v="22"/>
    <x v="0"/>
  </r>
  <r>
    <n v="6"/>
    <x v="2"/>
    <x v="5"/>
    <x v="22"/>
    <x v="2"/>
    <x v="5"/>
    <x v="22"/>
    <x v="0"/>
  </r>
  <r>
    <n v="55831"/>
    <x v="0"/>
    <x v="0"/>
    <x v="22"/>
    <x v="0"/>
    <x v="0"/>
    <x v="22"/>
    <x v="0"/>
  </r>
  <r>
    <n v="139504"/>
    <x v="4"/>
    <x v="0"/>
    <x v="22"/>
    <x v="4"/>
    <x v="0"/>
    <x v="22"/>
    <x v="0"/>
  </r>
  <r>
    <n v="15460"/>
    <x v="3"/>
    <x v="2"/>
    <x v="22"/>
    <x v="3"/>
    <x v="2"/>
    <x v="22"/>
    <x v="0"/>
  </r>
  <r>
    <n v="31"/>
    <x v="4"/>
    <x v="5"/>
    <x v="22"/>
    <x v="4"/>
    <x v="5"/>
    <x v="22"/>
    <x v="0"/>
  </r>
  <r>
    <n v="1932473"/>
    <x v="3"/>
    <x v="0"/>
    <x v="22"/>
    <x v="3"/>
    <x v="0"/>
    <x v="22"/>
    <x v="1"/>
  </r>
  <r>
    <n v="4723"/>
    <x v="3"/>
    <x v="3"/>
    <x v="22"/>
    <x v="3"/>
    <x v="3"/>
    <x v="22"/>
    <x v="0"/>
  </r>
  <r>
    <n v="7530"/>
    <x v="2"/>
    <x v="0"/>
    <x v="22"/>
    <x v="2"/>
    <x v="0"/>
    <x v="22"/>
    <x v="0"/>
  </r>
  <r>
    <n v="133464"/>
    <x v="1"/>
    <x v="3"/>
    <x v="0"/>
    <x v="1"/>
    <x v="3"/>
    <x v="0"/>
    <x v="0"/>
  </r>
  <r>
    <n v="16773"/>
    <x v="4"/>
    <x v="4"/>
    <x v="0"/>
    <x v="4"/>
    <x v="4"/>
    <x v="0"/>
    <x v="0"/>
  </r>
  <r>
    <n v="691"/>
    <x v="4"/>
    <x v="6"/>
    <x v="0"/>
    <x v="4"/>
    <x v="6"/>
    <x v="0"/>
    <x v="0"/>
  </r>
  <r>
    <n v="4380"/>
    <x v="3"/>
    <x v="3"/>
    <x v="0"/>
    <x v="3"/>
    <x v="3"/>
    <x v="0"/>
    <x v="0"/>
  </r>
  <r>
    <n v="62525"/>
    <x v="4"/>
    <x v="3"/>
    <x v="0"/>
    <x v="4"/>
    <x v="3"/>
    <x v="0"/>
    <x v="0"/>
  </r>
  <r>
    <n v="117278"/>
    <x v="2"/>
    <x v="1"/>
    <x v="0"/>
    <x v="2"/>
    <x v="1"/>
    <x v="0"/>
    <x v="0"/>
  </r>
  <r>
    <n v="266140"/>
    <x v="3"/>
    <x v="4"/>
    <x v="0"/>
    <x v="3"/>
    <x v="4"/>
    <x v="0"/>
    <x v="0"/>
  </r>
  <r>
    <n v="513"/>
    <x v="2"/>
    <x v="2"/>
    <x v="0"/>
    <x v="2"/>
    <x v="2"/>
    <x v="0"/>
    <x v="0"/>
  </r>
  <r>
    <n v="332001"/>
    <x v="1"/>
    <x v="0"/>
    <x v="0"/>
    <x v="1"/>
    <x v="0"/>
    <x v="0"/>
    <x v="0"/>
  </r>
  <r>
    <n v="10319877"/>
    <x v="5"/>
    <x v="5"/>
    <x v="0"/>
    <x v="5"/>
    <x v="5"/>
    <x v="0"/>
    <x v="1"/>
  </r>
  <r>
    <n v="4"/>
    <x v="2"/>
    <x v="5"/>
    <x v="0"/>
    <x v="2"/>
    <x v="5"/>
    <x v="0"/>
    <x v="0"/>
  </r>
  <r>
    <n v="1431"/>
    <x v="3"/>
    <x v="5"/>
    <x v="0"/>
    <x v="3"/>
    <x v="5"/>
    <x v="0"/>
    <x v="0"/>
  </r>
  <r>
    <n v="187"/>
    <x v="2"/>
    <x v="6"/>
    <x v="0"/>
    <x v="2"/>
    <x v="6"/>
    <x v="0"/>
    <x v="0"/>
  </r>
  <r>
    <n v="527422"/>
    <x v="0"/>
    <x v="4"/>
    <x v="0"/>
    <x v="0"/>
    <x v="4"/>
    <x v="0"/>
    <x v="0"/>
  </r>
  <r>
    <n v="154488"/>
    <x v="3"/>
    <x v="1"/>
    <x v="0"/>
    <x v="3"/>
    <x v="1"/>
    <x v="0"/>
    <x v="0"/>
  </r>
  <r>
    <n v="792"/>
    <x v="4"/>
    <x v="2"/>
    <x v="0"/>
    <x v="4"/>
    <x v="2"/>
    <x v="0"/>
    <x v="0"/>
  </r>
  <r>
    <n v="224839"/>
    <x v="1"/>
    <x v="2"/>
    <x v="0"/>
    <x v="1"/>
    <x v="2"/>
    <x v="0"/>
    <x v="0"/>
  </r>
  <r>
    <n v="779236"/>
    <x v="5"/>
    <x v="2"/>
    <x v="0"/>
    <x v="5"/>
    <x v="2"/>
    <x v="0"/>
    <x v="0"/>
  </r>
  <r>
    <n v="366938"/>
    <x v="1"/>
    <x v="5"/>
    <x v="0"/>
    <x v="1"/>
    <x v="5"/>
    <x v="0"/>
    <x v="0"/>
  </r>
  <r>
    <n v="25752"/>
    <x v="1"/>
    <x v="1"/>
    <x v="0"/>
    <x v="1"/>
    <x v="1"/>
    <x v="0"/>
    <x v="0"/>
  </r>
  <r>
    <n v="3107758"/>
    <x v="4"/>
    <x v="1"/>
    <x v="0"/>
    <x v="4"/>
    <x v="1"/>
    <x v="0"/>
    <x v="1"/>
  </r>
  <r>
    <n v="153583"/>
    <x v="2"/>
    <x v="4"/>
    <x v="0"/>
    <x v="2"/>
    <x v="4"/>
    <x v="0"/>
    <x v="0"/>
  </r>
  <r>
    <n v="7517"/>
    <x v="2"/>
    <x v="0"/>
    <x v="0"/>
    <x v="2"/>
    <x v="0"/>
    <x v="0"/>
    <x v="0"/>
  </r>
  <r>
    <n v="8881636"/>
    <x v="1"/>
    <x v="4"/>
    <x v="0"/>
    <x v="1"/>
    <x v="4"/>
    <x v="0"/>
    <x v="1"/>
  </r>
  <r>
    <n v="42"/>
    <x v="4"/>
    <x v="5"/>
    <x v="0"/>
    <x v="4"/>
    <x v="5"/>
    <x v="0"/>
    <x v="0"/>
  </r>
  <r>
    <n v="168481"/>
    <x v="1"/>
    <x v="6"/>
    <x v="0"/>
    <x v="1"/>
    <x v="6"/>
    <x v="0"/>
    <x v="0"/>
  </r>
  <r>
    <n v="10229"/>
    <x v="0"/>
    <x v="3"/>
    <x v="0"/>
    <x v="0"/>
    <x v="3"/>
    <x v="0"/>
    <x v="0"/>
  </r>
  <r>
    <n v="1882483"/>
    <x v="3"/>
    <x v="0"/>
    <x v="0"/>
    <x v="3"/>
    <x v="0"/>
    <x v="0"/>
    <x v="1"/>
  </r>
  <r>
    <n v="33"/>
    <x v="4"/>
    <x v="5"/>
    <x v="45"/>
    <x v="4"/>
    <x v="5"/>
    <x v="45"/>
    <x v="0"/>
  </r>
  <r>
    <n v="5861"/>
    <x v="3"/>
    <x v="3"/>
    <x v="45"/>
    <x v="3"/>
    <x v="3"/>
    <x v="45"/>
    <x v="0"/>
  </r>
  <r>
    <n v="230"/>
    <x v="2"/>
    <x v="6"/>
    <x v="45"/>
    <x v="2"/>
    <x v="6"/>
    <x v="45"/>
    <x v="0"/>
  </r>
  <r>
    <n v="75768"/>
    <x v="4"/>
    <x v="3"/>
    <x v="45"/>
    <x v="4"/>
    <x v="3"/>
    <x v="45"/>
    <x v="0"/>
  </r>
  <r>
    <n v="2465727"/>
    <x v="0"/>
    <x v="2"/>
    <x v="45"/>
    <x v="0"/>
    <x v="2"/>
    <x v="45"/>
    <x v="1"/>
  </r>
  <r>
    <n v="18124"/>
    <x v="4"/>
    <x v="4"/>
    <x v="45"/>
    <x v="4"/>
    <x v="4"/>
    <x v="45"/>
    <x v="0"/>
  </r>
  <r>
    <n v="233994"/>
    <x v="1"/>
    <x v="0"/>
    <x v="45"/>
    <x v="1"/>
    <x v="0"/>
    <x v="45"/>
    <x v="0"/>
  </r>
  <r>
    <n v="10719820"/>
    <x v="5"/>
    <x v="5"/>
    <x v="45"/>
    <x v="5"/>
    <x v="5"/>
    <x v="45"/>
    <x v="1"/>
  </r>
  <r>
    <n v="549176"/>
    <x v="5"/>
    <x v="2"/>
    <x v="45"/>
    <x v="5"/>
    <x v="2"/>
    <x v="45"/>
    <x v="0"/>
  </r>
  <r>
    <n v="1345"/>
    <x v="3"/>
    <x v="5"/>
    <x v="45"/>
    <x v="3"/>
    <x v="5"/>
    <x v="45"/>
    <x v="0"/>
  </r>
  <r>
    <n v="9606145"/>
    <x v="1"/>
    <x v="4"/>
    <x v="45"/>
    <x v="1"/>
    <x v="4"/>
    <x v="45"/>
    <x v="1"/>
  </r>
  <r>
    <n v="10045"/>
    <x v="3"/>
    <x v="6"/>
    <x v="37"/>
    <x v="3"/>
    <x v="6"/>
    <x v="37"/>
    <x v="0"/>
  </r>
  <r>
    <n v="9650806"/>
    <x v="1"/>
    <x v="4"/>
    <x v="37"/>
    <x v="1"/>
    <x v="4"/>
    <x v="37"/>
    <x v="1"/>
  </r>
  <r>
    <n v="670023"/>
    <x v="0"/>
    <x v="4"/>
    <x v="37"/>
    <x v="0"/>
    <x v="4"/>
    <x v="37"/>
    <x v="0"/>
  </r>
  <r>
    <n v="7"/>
    <x v="2"/>
    <x v="5"/>
    <x v="37"/>
    <x v="2"/>
    <x v="5"/>
    <x v="37"/>
    <x v="0"/>
  </r>
  <r>
    <n v="998"/>
    <x v="2"/>
    <x v="2"/>
    <x v="37"/>
    <x v="2"/>
    <x v="2"/>
    <x v="37"/>
    <x v="0"/>
  </r>
  <r>
    <n v="136920"/>
    <x v="4"/>
    <x v="0"/>
    <x v="37"/>
    <x v="4"/>
    <x v="0"/>
    <x v="37"/>
    <x v="0"/>
  </r>
  <r>
    <n v="5550"/>
    <x v="3"/>
    <x v="3"/>
    <x v="37"/>
    <x v="3"/>
    <x v="3"/>
    <x v="37"/>
    <x v="0"/>
  </r>
  <r>
    <n v="473535"/>
    <x v="5"/>
    <x v="2"/>
    <x v="37"/>
    <x v="5"/>
    <x v="2"/>
    <x v="37"/>
    <x v="0"/>
  </r>
  <r>
    <n v="16573"/>
    <x v="0"/>
    <x v="1"/>
    <x v="37"/>
    <x v="0"/>
    <x v="1"/>
    <x v="37"/>
    <x v="0"/>
  </r>
  <r>
    <n v="121768"/>
    <x v="3"/>
    <x v="1"/>
    <x v="37"/>
    <x v="3"/>
    <x v="1"/>
    <x v="37"/>
    <x v="0"/>
  </r>
  <r>
    <n v="855"/>
    <x v="4"/>
    <x v="6"/>
    <x v="37"/>
    <x v="4"/>
    <x v="6"/>
    <x v="37"/>
    <x v="0"/>
  </r>
  <r>
    <n v="16567"/>
    <x v="0"/>
    <x v="3"/>
    <x v="37"/>
    <x v="0"/>
    <x v="3"/>
    <x v="37"/>
    <x v="0"/>
  </r>
  <r>
    <n v="10712324"/>
    <x v="5"/>
    <x v="5"/>
    <x v="37"/>
    <x v="5"/>
    <x v="5"/>
    <x v="37"/>
    <x v="1"/>
  </r>
  <r>
    <n v="5"/>
    <x v="2"/>
    <x v="5"/>
    <x v="28"/>
    <x v="2"/>
    <x v="5"/>
    <x v="28"/>
    <x v="0"/>
  </r>
  <r>
    <n v="1530"/>
    <x v="3"/>
    <x v="5"/>
    <x v="28"/>
    <x v="3"/>
    <x v="5"/>
    <x v="28"/>
    <x v="0"/>
  </r>
  <r>
    <n v="5444"/>
    <x v="3"/>
    <x v="3"/>
    <x v="28"/>
    <x v="3"/>
    <x v="3"/>
    <x v="28"/>
    <x v="0"/>
  </r>
  <r>
    <n v="7395"/>
    <x v="2"/>
    <x v="0"/>
    <x v="28"/>
    <x v="2"/>
    <x v="0"/>
    <x v="28"/>
    <x v="0"/>
  </r>
  <r>
    <n v="11840"/>
    <x v="1"/>
    <x v="1"/>
    <x v="28"/>
    <x v="1"/>
    <x v="1"/>
    <x v="28"/>
    <x v="0"/>
  </r>
  <r>
    <n v="9578751"/>
    <x v="1"/>
    <x v="4"/>
    <x v="28"/>
    <x v="1"/>
    <x v="4"/>
    <x v="28"/>
    <x v="1"/>
  </r>
  <r>
    <n v="230"/>
    <x v="2"/>
    <x v="6"/>
    <x v="28"/>
    <x v="2"/>
    <x v="6"/>
    <x v="28"/>
    <x v="0"/>
  </r>
  <r>
    <n v="247334"/>
    <x v="1"/>
    <x v="2"/>
    <x v="28"/>
    <x v="1"/>
    <x v="2"/>
    <x v="28"/>
    <x v="0"/>
  </r>
  <r>
    <n v="2484191"/>
    <x v="0"/>
    <x v="2"/>
    <x v="28"/>
    <x v="0"/>
    <x v="2"/>
    <x v="28"/>
    <x v="1"/>
  </r>
  <r>
    <n v="1836233"/>
    <x v="3"/>
    <x v="0"/>
    <x v="28"/>
    <x v="3"/>
    <x v="0"/>
    <x v="28"/>
    <x v="1"/>
  </r>
  <r>
    <n v="167611"/>
    <x v="2"/>
    <x v="4"/>
    <x v="28"/>
    <x v="2"/>
    <x v="4"/>
    <x v="28"/>
    <x v="0"/>
  </r>
  <r>
    <n v="2988365"/>
    <x v="4"/>
    <x v="1"/>
    <x v="28"/>
    <x v="4"/>
    <x v="1"/>
    <x v="28"/>
    <x v="1"/>
  </r>
  <r>
    <n v="50"/>
    <x v="4"/>
    <x v="5"/>
    <x v="28"/>
    <x v="4"/>
    <x v="5"/>
    <x v="28"/>
    <x v="0"/>
  </r>
  <r>
    <n v="674970"/>
    <x v="0"/>
    <x v="4"/>
    <x v="28"/>
    <x v="0"/>
    <x v="4"/>
    <x v="28"/>
    <x v="0"/>
  </r>
  <r>
    <n v="258718"/>
    <x v="3"/>
    <x v="4"/>
    <x v="28"/>
    <x v="3"/>
    <x v="4"/>
    <x v="28"/>
    <x v="0"/>
  </r>
  <r>
    <n v="2134027"/>
    <x v="2"/>
    <x v="3"/>
    <x v="28"/>
    <x v="2"/>
    <x v="3"/>
    <x v="28"/>
    <x v="1"/>
  </r>
  <r>
    <n v="55148"/>
    <x v="0"/>
    <x v="0"/>
    <x v="28"/>
    <x v="0"/>
    <x v="0"/>
    <x v="28"/>
    <x v="0"/>
  </r>
  <r>
    <n v="213417"/>
    <x v="1"/>
    <x v="0"/>
    <x v="28"/>
    <x v="1"/>
    <x v="0"/>
    <x v="28"/>
    <x v="0"/>
  </r>
  <r>
    <n v="196196"/>
    <x v="1"/>
    <x v="6"/>
    <x v="28"/>
    <x v="1"/>
    <x v="6"/>
    <x v="28"/>
    <x v="0"/>
  </r>
  <r>
    <n v="17869"/>
    <x v="0"/>
    <x v="1"/>
    <x v="28"/>
    <x v="0"/>
    <x v="1"/>
    <x v="28"/>
    <x v="0"/>
  </r>
  <r>
    <n v="10049"/>
    <x v="3"/>
    <x v="6"/>
    <x v="28"/>
    <x v="3"/>
    <x v="6"/>
    <x v="28"/>
    <x v="0"/>
  </r>
  <r>
    <n v="10529426"/>
    <x v="5"/>
    <x v="5"/>
    <x v="28"/>
    <x v="5"/>
    <x v="5"/>
    <x v="28"/>
    <x v="1"/>
  </r>
  <r>
    <n v="1183"/>
    <x v="2"/>
    <x v="2"/>
    <x v="28"/>
    <x v="2"/>
    <x v="2"/>
    <x v="28"/>
    <x v="0"/>
  </r>
  <r>
    <n v="306262"/>
    <x v="1"/>
    <x v="5"/>
    <x v="28"/>
    <x v="1"/>
    <x v="5"/>
    <x v="28"/>
    <x v="0"/>
  </r>
  <r>
    <n v="20896"/>
    <x v="3"/>
    <x v="2"/>
    <x v="28"/>
    <x v="3"/>
    <x v="2"/>
    <x v="28"/>
    <x v="0"/>
  </r>
  <r>
    <n v="154826"/>
    <x v="1"/>
    <x v="3"/>
    <x v="46"/>
    <x v="1"/>
    <x v="3"/>
    <x v="46"/>
    <x v="0"/>
  </r>
  <r>
    <n v="1871749"/>
    <x v="3"/>
    <x v="0"/>
    <x v="46"/>
    <x v="3"/>
    <x v="0"/>
    <x v="46"/>
    <x v="1"/>
  </r>
  <r>
    <n v="278117"/>
    <x v="1"/>
    <x v="5"/>
    <x v="46"/>
    <x v="1"/>
    <x v="5"/>
    <x v="46"/>
    <x v="0"/>
  </r>
  <r>
    <n v="207307"/>
    <x v="1"/>
    <x v="6"/>
    <x v="46"/>
    <x v="1"/>
    <x v="6"/>
    <x v="46"/>
    <x v="0"/>
  </r>
  <r>
    <n v="83058"/>
    <x v="4"/>
    <x v="3"/>
    <x v="46"/>
    <x v="4"/>
    <x v="3"/>
    <x v="46"/>
    <x v="0"/>
  </r>
  <r>
    <n v="12"/>
    <x v="2"/>
    <x v="5"/>
    <x v="46"/>
    <x v="2"/>
    <x v="5"/>
    <x v="46"/>
    <x v="0"/>
  </r>
  <r>
    <n v="11793"/>
    <x v="1"/>
    <x v="1"/>
    <x v="46"/>
    <x v="1"/>
    <x v="1"/>
    <x v="46"/>
    <x v="0"/>
  </r>
  <r>
    <n v="2474668"/>
    <x v="0"/>
    <x v="2"/>
    <x v="46"/>
    <x v="0"/>
    <x v="2"/>
    <x v="46"/>
    <x v="1"/>
  </r>
  <r>
    <n v="78729"/>
    <x v="2"/>
    <x v="1"/>
    <x v="46"/>
    <x v="2"/>
    <x v="1"/>
    <x v="46"/>
    <x v="0"/>
  </r>
  <r>
    <n v="121149"/>
    <x v="3"/>
    <x v="1"/>
    <x v="46"/>
    <x v="3"/>
    <x v="1"/>
    <x v="46"/>
    <x v="0"/>
  </r>
  <r>
    <n v="5586"/>
    <x v="3"/>
    <x v="3"/>
    <x v="46"/>
    <x v="3"/>
    <x v="3"/>
    <x v="46"/>
    <x v="0"/>
  </r>
  <r>
    <n v="35"/>
    <x v="4"/>
    <x v="5"/>
    <x v="41"/>
    <x v="4"/>
    <x v="5"/>
    <x v="41"/>
    <x v="0"/>
  </r>
  <r>
    <n v="657953"/>
    <x v="0"/>
    <x v="4"/>
    <x v="41"/>
    <x v="0"/>
    <x v="4"/>
    <x v="41"/>
    <x v="0"/>
  </r>
  <r>
    <n v="17935"/>
    <x v="4"/>
    <x v="4"/>
    <x v="41"/>
    <x v="4"/>
    <x v="4"/>
    <x v="41"/>
    <x v="0"/>
  </r>
  <r>
    <n v="1138"/>
    <x v="3"/>
    <x v="5"/>
    <x v="41"/>
    <x v="3"/>
    <x v="5"/>
    <x v="41"/>
    <x v="0"/>
  </r>
  <r>
    <n v="123155"/>
    <x v="3"/>
    <x v="1"/>
    <x v="41"/>
    <x v="3"/>
    <x v="1"/>
    <x v="41"/>
    <x v="0"/>
  </r>
  <r>
    <n v="12239"/>
    <x v="1"/>
    <x v="1"/>
    <x v="41"/>
    <x v="1"/>
    <x v="1"/>
    <x v="41"/>
    <x v="0"/>
  </r>
  <r>
    <n v="17216"/>
    <x v="0"/>
    <x v="3"/>
    <x v="41"/>
    <x v="0"/>
    <x v="3"/>
    <x v="41"/>
    <x v="0"/>
  </r>
  <r>
    <n v="8424"/>
    <x v="2"/>
    <x v="0"/>
    <x v="41"/>
    <x v="2"/>
    <x v="0"/>
    <x v="41"/>
    <x v="0"/>
  </r>
  <r>
    <n v="2936721"/>
    <x v="4"/>
    <x v="1"/>
    <x v="41"/>
    <x v="4"/>
    <x v="1"/>
    <x v="41"/>
    <x v="1"/>
  </r>
  <r>
    <n v="138865"/>
    <x v="4"/>
    <x v="0"/>
    <x v="41"/>
    <x v="4"/>
    <x v="0"/>
    <x v="41"/>
    <x v="0"/>
  </r>
  <r>
    <n v="2222495"/>
    <x v="2"/>
    <x v="3"/>
    <x v="41"/>
    <x v="2"/>
    <x v="3"/>
    <x v="41"/>
    <x v="1"/>
  </r>
  <r>
    <n v="260"/>
    <x v="2"/>
    <x v="6"/>
    <x v="41"/>
    <x v="2"/>
    <x v="6"/>
    <x v="41"/>
    <x v="0"/>
  </r>
  <r>
    <n v="1876064"/>
    <x v="3"/>
    <x v="0"/>
    <x v="41"/>
    <x v="3"/>
    <x v="0"/>
    <x v="41"/>
    <x v="1"/>
  </r>
  <r>
    <n v="9591484"/>
    <x v="1"/>
    <x v="4"/>
    <x v="41"/>
    <x v="1"/>
    <x v="4"/>
    <x v="41"/>
    <x v="1"/>
  </r>
  <r>
    <n v="1075"/>
    <x v="4"/>
    <x v="2"/>
    <x v="41"/>
    <x v="4"/>
    <x v="2"/>
    <x v="41"/>
    <x v="0"/>
  </r>
  <r>
    <n v="74494"/>
    <x v="2"/>
    <x v="1"/>
    <x v="40"/>
    <x v="2"/>
    <x v="1"/>
    <x v="40"/>
    <x v="0"/>
  </r>
  <r>
    <n v="20280"/>
    <x v="3"/>
    <x v="2"/>
    <x v="40"/>
    <x v="3"/>
    <x v="2"/>
    <x v="40"/>
    <x v="0"/>
  </r>
  <r>
    <n v="7795"/>
    <x v="2"/>
    <x v="0"/>
    <x v="40"/>
    <x v="2"/>
    <x v="0"/>
    <x v="40"/>
    <x v="0"/>
  </r>
  <r>
    <n v="153248"/>
    <x v="4"/>
    <x v="0"/>
    <x v="40"/>
    <x v="4"/>
    <x v="0"/>
    <x v="40"/>
    <x v="0"/>
  </r>
  <r>
    <n v="239643"/>
    <x v="1"/>
    <x v="6"/>
    <x v="40"/>
    <x v="1"/>
    <x v="6"/>
    <x v="40"/>
    <x v="0"/>
  </r>
  <r>
    <n v="240906"/>
    <x v="1"/>
    <x v="2"/>
    <x v="40"/>
    <x v="1"/>
    <x v="2"/>
    <x v="40"/>
    <x v="0"/>
  </r>
  <r>
    <n v="9534244"/>
    <x v="1"/>
    <x v="4"/>
    <x v="40"/>
    <x v="1"/>
    <x v="4"/>
    <x v="40"/>
    <x v="1"/>
  </r>
  <r>
    <n v="1172"/>
    <x v="4"/>
    <x v="2"/>
    <x v="40"/>
    <x v="4"/>
    <x v="2"/>
    <x v="40"/>
    <x v="0"/>
  </r>
  <r>
    <n v="311042"/>
    <x v="1"/>
    <x v="5"/>
    <x v="40"/>
    <x v="1"/>
    <x v="5"/>
    <x v="40"/>
    <x v="0"/>
  </r>
  <r>
    <n v="181648"/>
    <x v="2"/>
    <x v="4"/>
    <x v="40"/>
    <x v="2"/>
    <x v="4"/>
    <x v="40"/>
    <x v="0"/>
  </r>
  <r>
    <n v="50407"/>
    <x v="0"/>
    <x v="0"/>
    <x v="40"/>
    <x v="0"/>
    <x v="0"/>
    <x v="40"/>
    <x v="0"/>
  </r>
  <r>
    <n v="10440"/>
    <x v="3"/>
    <x v="6"/>
    <x v="40"/>
    <x v="3"/>
    <x v="6"/>
    <x v="40"/>
    <x v="0"/>
  </r>
  <r>
    <n v="3044440"/>
    <x v="4"/>
    <x v="1"/>
    <x v="40"/>
    <x v="4"/>
    <x v="1"/>
    <x v="40"/>
    <x v="1"/>
  </r>
  <r>
    <n v="5890"/>
    <x v="3"/>
    <x v="3"/>
    <x v="40"/>
    <x v="3"/>
    <x v="3"/>
    <x v="40"/>
    <x v="0"/>
  </r>
  <r>
    <n v="35"/>
    <x v="4"/>
    <x v="5"/>
    <x v="40"/>
    <x v="4"/>
    <x v="5"/>
    <x v="40"/>
    <x v="0"/>
  </r>
  <r>
    <n v="1917748"/>
    <x v="3"/>
    <x v="0"/>
    <x v="40"/>
    <x v="3"/>
    <x v="0"/>
    <x v="40"/>
    <x v="1"/>
  </r>
  <r>
    <n v="629523"/>
    <x v="0"/>
    <x v="4"/>
    <x v="40"/>
    <x v="0"/>
    <x v="4"/>
    <x v="40"/>
    <x v="0"/>
  </r>
  <r>
    <n v="10999465"/>
    <x v="5"/>
    <x v="5"/>
    <x v="40"/>
    <x v="5"/>
    <x v="5"/>
    <x v="40"/>
    <x v="1"/>
  </r>
  <r>
    <n v="15859"/>
    <x v="0"/>
    <x v="1"/>
    <x v="40"/>
    <x v="0"/>
    <x v="1"/>
    <x v="40"/>
    <x v="0"/>
  </r>
  <r>
    <n v="16999"/>
    <x v="0"/>
    <x v="3"/>
    <x v="40"/>
    <x v="0"/>
    <x v="3"/>
    <x v="40"/>
    <x v="0"/>
  </r>
  <r>
    <n v="218"/>
    <x v="2"/>
    <x v="6"/>
    <x v="40"/>
    <x v="2"/>
    <x v="6"/>
    <x v="40"/>
    <x v="0"/>
  </r>
  <r>
    <n v="122397"/>
    <x v="3"/>
    <x v="1"/>
    <x v="40"/>
    <x v="3"/>
    <x v="1"/>
    <x v="40"/>
    <x v="0"/>
  </r>
  <r>
    <n v="953"/>
    <x v="2"/>
    <x v="2"/>
    <x v="40"/>
    <x v="2"/>
    <x v="2"/>
    <x v="40"/>
    <x v="0"/>
  </r>
  <r>
    <n v="2236717"/>
    <x v="2"/>
    <x v="3"/>
    <x v="40"/>
    <x v="2"/>
    <x v="3"/>
    <x v="40"/>
    <x v="1"/>
  </r>
  <r>
    <n v="98851"/>
    <x v="4"/>
    <x v="3"/>
    <x v="40"/>
    <x v="4"/>
    <x v="3"/>
    <x v="40"/>
    <x v="0"/>
  </r>
  <r>
    <n v="10953"/>
    <x v="1"/>
    <x v="1"/>
    <x v="40"/>
    <x v="1"/>
    <x v="1"/>
    <x v="40"/>
    <x v="0"/>
  </r>
  <r>
    <n v="2314128"/>
    <x v="0"/>
    <x v="2"/>
    <x v="40"/>
    <x v="0"/>
    <x v="2"/>
    <x v="40"/>
    <x v="1"/>
  </r>
  <r>
    <n v="876"/>
    <x v="4"/>
    <x v="6"/>
    <x v="40"/>
    <x v="4"/>
    <x v="6"/>
    <x v="40"/>
    <x v="0"/>
  </r>
  <r>
    <n v="1602"/>
    <x v="3"/>
    <x v="5"/>
    <x v="40"/>
    <x v="3"/>
    <x v="5"/>
    <x v="40"/>
    <x v="0"/>
  </r>
  <r>
    <n v="53741"/>
    <x v="0"/>
    <x v="0"/>
    <x v="4"/>
    <x v="0"/>
    <x v="0"/>
    <x v="4"/>
    <x v="0"/>
  </r>
  <r>
    <n v="1046"/>
    <x v="4"/>
    <x v="2"/>
    <x v="4"/>
    <x v="4"/>
    <x v="2"/>
    <x v="4"/>
    <x v="0"/>
  </r>
  <r>
    <n v="240"/>
    <x v="2"/>
    <x v="6"/>
    <x v="4"/>
    <x v="2"/>
    <x v="6"/>
    <x v="4"/>
    <x v="0"/>
  </r>
  <r>
    <n v="129670"/>
    <x v="4"/>
    <x v="0"/>
    <x v="4"/>
    <x v="4"/>
    <x v="0"/>
    <x v="4"/>
    <x v="0"/>
  </r>
  <r>
    <n v="2384954"/>
    <x v="0"/>
    <x v="2"/>
    <x v="4"/>
    <x v="0"/>
    <x v="2"/>
    <x v="4"/>
    <x v="1"/>
  </r>
  <r>
    <n v="73665"/>
    <x v="4"/>
    <x v="3"/>
    <x v="4"/>
    <x v="4"/>
    <x v="3"/>
    <x v="4"/>
    <x v="0"/>
  </r>
  <r>
    <n v="11225"/>
    <x v="1"/>
    <x v="1"/>
    <x v="4"/>
    <x v="1"/>
    <x v="1"/>
    <x v="4"/>
    <x v="0"/>
  </r>
  <r>
    <n v="78201"/>
    <x v="2"/>
    <x v="1"/>
    <x v="4"/>
    <x v="2"/>
    <x v="1"/>
    <x v="4"/>
    <x v="0"/>
  </r>
  <r>
    <n v="5383"/>
    <x v="3"/>
    <x v="3"/>
    <x v="4"/>
    <x v="3"/>
    <x v="3"/>
    <x v="4"/>
    <x v="0"/>
  </r>
  <r>
    <n v="7459"/>
    <x v="2"/>
    <x v="0"/>
    <x v="4"/>
    <x v="2"/>
    <x v="0"/>
    <x v="4"/>
    <x v="0"/>
  </r>
  <r>
    <n v="211777"/>
    <x v="1"/>
    <x v="0"/>
    <x v="4"/>
    <x v="1"/>
    <x v="0"/>
    <x v="4"/>
    <x v="0"/>
  </r>
  <r>
    <n v="189472"/>
    <x v="1"/>
    <x v="6"/>
    <x v="4"/>
    <x v="1"/>
    <x v="6"/>
    <x v="4"/>
    <x v="0"/>
  </r>
  <r>
    <n v="3014602"/>
    <x v="4"/>
    <x v="1"/>
    <x v="4"/>
    <x v="4"/>
    <x v="1"/>
    <x v="4"/>
    <x v="1"/>
  </r>
  <r>
    <n v="683493"/>
    <x v="0"/>
    <x v="4"/>
    <x v="4"/>
    <x v="0"/>
    <x v="4"/>
    <x v="4"/>
    <x v="0"/>
  </r>
  <r>
    <n v="236174"/>
    <x v="1"/>
    <x v="2"/>
    <x v="4"/>
    <x v="1"/>
    <x v="2"/>
    <x v="4"/>
    <x v="0"/>
  </r>
  <r>
    <n v="123949"/>
    <x v="3"/>
    <x v="1"/>
    <x v="4"/>
    <x v="3"/>
    <x v="1"/>
    <x v="4"/>
    <x v="0"/>
  </r>
  <r>
    <n v="18499"/>
    <x v="3"/>
    <x v="2"/>
    <x v="4"/>
    <x v="3"/>
    <x v="2"/>
    <x v="4"/>
    <x v="0"/>
  </r>
  <r>
    <n v="926"/>
    <x v="2"/>
    <x v="2"/>
    <x v="4"/>
    <x v="2"/>
    <x v="2"/>
    <x v="4"/>
    <x v="0"/>
  </r>
  <r>
    <n v="479761"/>
    <x v="5"/>
    <x v="2"/>
    <x v="4"/>
    <x v="5"/>
    <x v="2"/>
    <x v="4"/>
    <x v="0"/>
  </r>
  <r>
    <n v="2150352"/>
    <x v="2"/>
    <x v="3"/>
    <x v="4"/>
    <x v="2"/>
    <x v="3"/>
    <x v="4"/>
    <x v="1"/>
  </r>
  <r>
    <n v="1552"/>
    <x v="3"/>
    <x v="5"/>
    <x v="4"/>
    <x v="3"/>
    <x v="5"/>
    <x v="4"/>
    <x v="0"/>
  </r>
  <r>
    <n v="154756"/>
    <x v="1"/>
    <x v="3"/>
    <x v="4"/>
    <x v="1"/>
    <x v="3"/>
    <x v="4"/>
    <x v="0"/>
  </r>
  <r>
    <n v="9632298"/>
    <x v="1"/>
    <x v="4"/>
    <x v="7"/>
    <x v="1"/>
    <x v="4"/>
    <x v="7"/>
    <x v="1"/>
  </r>
  <r>
    <n v="10436"/>
    <x v="1"/>
    <x v="1"/>
    <x v="47"/>
    <x v="1"/>
    <x v="1"/>
    <x v="47"/>
    <x v="0"/>
  </r>
  <r>
    <n v="46008"/>
    <x v="0"/>
    <x v="0"/>
    <x v="47"/>
    <x v="0"/>
    <x v="0"/>
    <x v="47"/>
    <x v="0"/>
  </r>
  <r>
    <n v="7491"/>
    <x v="2"/>
    <x v="0"/>
    <x v="47"/>
    <x v="2"/>
    <x v="0"/>
    <x v="47"/>
    <x v="0"/>
  </r>
  <r>
    <n v="1961692"/>
    <x v="3"/>
    <x v="0"/>
    <x v="47"/>
    <x v="3"/>
    <x v="0"/>
    <x v="47"/>
    <x v="1"/>
  </r>
  <r>
    <n v="10998"/>
    <x v="0"/>
    <x v="3"/>
    <x v="47"/>
    <x v="0"/>
    <x v="3"/>
    <x v="47"/>
    <x v="0"/>
  </r>
  <r>
    <n v="249280"/>
    <x v="3"/>
    <x v="4"/>
    <x v="47"/>
    <x v="3"/>
    <x v="4"/>
    <x v="47"/>
    <x v="0"/>
  </r>
  <r>
    <n v="124489"/>
    <x v="3"/>
    <x v="1"/>
    <x v="47"/>
    <x v="3"/>
    <x v="1"/>
    <x v="47"/>
    <x v="0"/>
  </r>
  <r>
    <n v="5925"/>
    <x v="3"/>
    <x v="6"/>
    <x v="47"/>
    <x v="3"/>
    <x v="6"/>
    <x v="47"/>
    <x v="0"/>
  </r>
  <r>
    <n v="76290"/>
    <x v="2"/>
    <x v="1"/>
    <x v="47"/>
    <x v="2"/>
    <x v="1"/>
    <x v="47"/>
    <x v="0"/>
  </r>
  <r>
    <n v="122448"/>
    <x v="1"/>
    <x v="3"/>
    <x v="47"/>
    <x v="1"/>
    <x v="3"/>
    <x v="47"/>
    <x v="0"/>
  </r>
  <r>
    <n v="548"/>
    <x v="2"/>
    <x v="2"/>
    <x v="47"/>
    <x v="2"/>
    <x v="2"/>
    <x v="47"/>
    <x v="0"/>
  </r>
  <r>
    <n v="538502"/>
    <x v="0"/>
    <x v="4"/>
    <x v="47"/>
    <x v="0"/>
    <x v="4"/>
    <x v="47"/>
    <x v="0"/>
  </r>
  <r>
    <n v="145697"/>
    <x v="2"/>
    <x v="4"/>
    <x v="47"/>
    <x v="2"/>
    <x v="4"/>
    <x v="47"/>
    <x v="0"/>
  </r>
  <r>
    <n v="141351"/>
    <x v="4"/>
    <x v="0"/>
    <x v="47"/>
    <x v="4"/>
    <x v="0"/>
    <x v="47"/>
    <x v="0"/>
  </r>
  <r>
    <n v="176291"/>
    <x v="1"/>
    <x v="2"/>
    <x v="47"/>
    <x v="1"/>
    <x v="2"/>
    <x v="47"/>
    <x v="0"/>
  </r>
  <r>
    <n v="1241"/>
    <x v="3"/>
    <x v="5"/>
    <x v="47"/>
    <x v="3"/>
    <x v="5"/>
    <x v="47"/>
    <x v="0"/>
  </r>
  <r>
    <n v="14558"/>
    <x v="0"/>
    <x v="1"/>
    <x v="47"/>
    <x v="0"/>
    <x v="1"/>
    <x v="47"/>
    <x v="0"/>
  </r>
  <r>
    <n v="3222519"/>
    <x v="4"/>
    <x v="1"/>
    <x v="47"/>
    <x v="4"/>
    <x v="1"/>
    <x v="47"/>
    <x v="1"/>
  </r>
  <r>
    <n v="146767"/>
    <x v="1"/>
    <x v="6"/>
    <x v="47"/>
    <x v="1"/>
    <x v="6"/>
    <x v="47"/>
    <x v="0"/>
  </r>
  <r>
    <n v="9265993"/>
    <x v="1"/>
    <x v="4"/>
    <x v="47"/>
    <x v="1"/>
    <x v="4"/>
    <x v="47"/>
    <x v="1"/>
  </r>
  <r>
    <n v="63808"/>
    <x v="4"/>
    <x v="3"/>
    <x v="47"/>
    <x v="4"/>
    <x v="3"/>
    <x v="47"/>
    <x v="0"/>
  </r>
  <r>
    <n v="206357"/>
    <x v="1"/>
    <x v="0"/>
    <x v="47"/>
    <x v="1"/>
    <x v="0"/>
    <x v="47"/>
    <x v="0"/>
  </r>
  <r>
    <n v="14599"/>
    <x v="4"/>
    <x v="4"/>
    <x v="47"/>
    <x v="4"/>
    <x v="4"/>
    <x v="47"/>
    <x v="0"/>
  </r>
  <r>
    <n v="1875044"/>
    <x v="0"/>
    <x v="2"/>
    <x v="47"/>
    <x v="0"/>
    <x v="2"/>
    <x v="47"/>
    <x v="1"/>
  </r>
  <r>
    <n v="4570"/>
    <x v="3"/>
    <x v="3"/>
    <x v="47"/>
    <x v="3"/>
    <x v="3"/>
    <x v="47"/>
    <x v="0"/>
  </r>
  <r>
    <n v="3155124"/>
    <x v="4"/>
    <x v="1"/>
    <x v="18"/>
    <x v="4"/>
    <x v="1"/>
    <x v="18"/>
    <x v="1"/>
  </r>
  <r>
    <n v="8551"/>
    <x v="1"/>
    <x v="1"/>
    <x v="18"/>
    <x v="1"/>
    <x v="1"/>
    <x v="18"/>
    <x v="0"/>
  </r>
  <r>
    <n v="90667"/>
    <x v="3"/>
    <x v="1"/>
    <x v="18"/>
    <x v="3"/>
    <x v="1"/>
    <x v="18"/>
    <x v="0"/>
  </r>
  <r>
    <n v="709"/>
    <x v="2"/>
    <x v="2"/>
    <x v="18"/>
    <x v="2"/>
    <x v="2"/>
    <x v="18"/>
    <x v="0"/>
  </r>
  <r>
    <n v="3533"/>
    <x v="3"/>
    <x v="3"/>
    <x v="18"/>
    <x v="3"/>
    <x v="3"/>
    <x v="18"/>
    <x v="0"/>
  </r>
  <r>
    <n v="1912567"/>
    <x v="3"/>
    <x v="0"/>
    <x v="18"/>
    <x v="3"/>
    <x v="0"/>
    <x v="18"/>
    <x v="1"/>
  </r>
  <r>
    <n v="13582"/>
    <x v="0"/>
    <x v="1"/>
    <x v="18"/>
    <x v="0"/>
    <x v="1"/>
    <x v="18"/>
    <x v="0"/>
  </r>
  <r>
    <n v="128899"/>
    <x v="1"/>
    <x v="3"/>
    <x v="34"/>
    <x v="1"/>
    <x v="3"/>
    <x v="34"/>
    <x v="0"/>
  </r>
  <r>
    <n v="93858"/>
    <x v="0"/>
    <x v="0"/>
    <x v="34"/>
    <x v="0"/>
    <x v="0"/>
    <x v="34"/>
    <x v="0"/>
  </r>
  <r>
    <n v="1010"/>
    <x v="3"/>
    <x v="5"/>
    <x v="34"/>
    <x v="3"/>
    <x v="5"/>
    <x v="34"/>
    <x v="0"/>
  </r>
  <r>
    <n v="6861"/>
    <x v="2"/>
    <x v="0"/>
    <x v="34"/>
    <x v="2"/>
    <x v="0"/>
    <x v="34"/>
    <x v="0"/>
  </r>
  <r>
    <n v="22422"/>
    <x v="0"/>
    <x v="3"/>
    <x v="34"/>
    <x v="0"/>
    <x v="3"/>
    <x v="34"/>
    <x v="0"/>
  </r>
  <r>
    <n v="991609"/>
    <x v="0"/>
    <x v="4"/>
    <x v="34"/>
    <x v="0"/>
    <x v="4"/>
    <x v="34"/>
    <x v="0"/>
  </r>
  <r>
    <n v="161161"/>
    <x v="1"/>
    <x v="6"/>
    <x v="34"/>
    <x v="1"/>
    <x v="6"/>
    <x v="34"/>
    <x v="0"/>
  </r>
  <r>
    <n v="22780"/>
    <x v="3"/>
    <x v="2"/>
    <x v="34"/>
    <x v="3"/>
    <x v="2"/>
    <x v="34"/>
    <x v="0"/>
  </r>
  <r>
    <n v="15836"/>
    <x v="4"/>
    <x v="4"/>
    <x v="34"/>
    <x v="4"/>
    <x v="4"/>
    <x v="34"/>
    <x v="0"/>
  </r>
  <r>
    <n v="134750"/>
    <x v="2"/>
    <x v="4"/>
    <x v="34"/>
    <x v="2"/>
    <x v="4"/>
    <x v="34"/>
    <x v="0"/>
  </r>
  <r>
    <n v="265765"/>
    <x v="3"/>
    <x v="4"/>
    <x v="34"/>
    <x v="3"/>
    <x v="4"/>
    <x v="34"/>
    <x v="0"/>
  </r>
  <r>
    <n v="2812154"/>
    <x v="0"/>
    <x v="2"/>
    <x v="34"/>
    <x v="0"/>
    <x v="2"/>
    <x v="34"/>
    <x v="1"/>
  </r>
  <r>
    <n v="26"/>
    <x v="4"/>
    <x v="5"/>
    <x v="34"/>
    <x v="4"/>
    <x v="5"/>
    <x v="34"/>
    <x v="0"/>
  </r>
  <r>
    <n v="5625"/>
    <x v="3"/>
    <x v="3"/>
    <x v="34"/>
    <x v="3"/>
    <x v="3"/>
    <x v="34"/>
    <x v="0"/>
  </r>
  <r>
    <n v="1292"/>
    <x v="4"/>
    <x v="2"/>
    <x v="30"/>
    <x v="4"/>
    <x v="2"/>
    <x v="30"/>
    <x v="0"/>
  </r>
  <r>
    <n v="255887"/>
    <x v="1"/>
    <x v="5"/>
    <x v="30"/>
    <x v="1"/>
    <x v="5"/>
    <x v="30"/>
    <x v="0"/>
  </r>
  <r>
    <n v="1665465"/>
    <x v="2"/>
    <x v="3"/>
    <x v="30"/>
    <x v="2"/>
    <x v="3"/>
    <x v="30"/>
    <x v="1"/>
  </r>
  <r>
    <n v="74655"/>
    <x v="2"/>
    <x v="1"/>
    <x v="30"/>
    <x v="2"/>
    <x v="1"/>
    <x v="30"/>
    <x v="0"/>
  </r>
  <r>
    <n v="869156"/>
    <x v="0"/>
    <x v="4"/>
    <x v="30"/>
    <x v="0"/>
    <x v="4"/>
    <x v="30"/>
    <x v="0"/>
  </r>
  <r>
    <n v="2575221"/>
    <x v="0"/>
    <x v="2"/>
    <x v="30"/>
    <x v="0"/>
    <x v="2"/>
    <x v="30"/>
    <x v="1"/>
  </r>
  <r>
    <n v="132660"/>
    <x v="2"/>
    <x v="4"/>
    <x v="30"/>
    <x v="2"/>
    <x v="4"/>
    <x v="30"/>
    <x v="0"/>
  </r>
  <r>
    <n v="19524"/>
    <x v="0"/>
    <x v="1"/>
    <x v="30"/>
    <x v="0"/>
    <x v="1"/>
    <x v="30"/>
    <x v="0"/>
  </r>
  <r>
    <n v="2095727"/>
    <x v="3"/>
    <x v="0"/>
    <x v="30"/>
    <x v="3"/>
    <x v="0"/>
    <x v="30"/>
    <x v="1"/>
  </r>
  <r>
    <n v="20602"/>
    <x v="3"/>
    <x v="2"/>
    <x v="30"/>
    <x v="3"/>
    <x v="2"/>
    <x v="30"/>
    <x v="0"/>
  </r>
  <r>
    <n v="8660635"/>
    <x v="1"/>
    <x v="4"/>
    <x v="30"/>
    <x v="1"/>
    <x v="4"/>
    <x v="30"/>
    <x v="1"/>
  </r>
  <r>
    <n v="15310"/>
    <x v="4"/>
    <x v="4"/>
    <x v="30"/>
    <x v="4"/>
    <x v="4"/>
    <x v="30"/>
    <x v="0"/>
  </r>
  <r>
    <n v="140037"/>
    <x v="4"/>
    <x v="0"/>
    <x v="33"/>
    <x v="4"/>
    <x v="0"/>
    <x v="33"/>
    <x v="0"/>
  </r>
  <r>
    <n v="1114"/>
    <x v="4"/>
    <x v="2"/>
    <x v="33"/>
    <x v="4"/>
    <x v="2"/>
    <x v="33"/>
    <x v="0"/>
  </r>
  <r>
    <n v="9389322"/>
    <x v="1"/>
    <x v="4"/>
    <x v="33"/>
    <x v="1"/>
    <x v="4"/>
    <x v="33"/>
    <x v="1"/>
  </r>
  <r>
    <n v="2085688"/>
    <x v="2"/>
    <x v="3"/>
    <x v="33"/>
    <x v="2"/>
    <x v="3"/>
    <x v="33"/>
    <x v="1"/>
  </r>
  <r>
    <n v="168103"/>
    <x v="2"/>
    <x v="4"/>
    <x v="33"/>
    <x v="2"/>
    <x v="4"/>
    <x v="33"/>
    <x v="0"/>
  </r>
  <r>
    <n v="780"/>
    <x v="4"/>
    <x v="6"/>
    <x v="33"/>
    <x v="4"/>
    <x v="6"/>
    <x v="33"/>
    <x v="0"/>
  </r>
  <r>
    <n v="17502"/>
    <x v="4"/>
    <x v="4"/>
    <x v="33"/>
    <x v="4"/>
    <x v="4"/>
    <x v="33"/>
    <x v="0"/>
  </r>
  <r>
    <n v="638704"/>
    <x v="0"/>
    <x v="4"/>
    <x v="33"/>
    <x v="0"/>
    <x v="4"/>
    <x v="33"/>
    <x v="0"/>
  </r>
  <r>
    <n v="2469133"/>
    <x v="0"/>
    <x v="2"/>
    <x v="33"/>
    <x v="0"/>
    <x v="2"/>
    <x v="33"/>
    <x v="1"/>
  </r>
  <r>
    <n v="194798"/>
    <x v="1"/>
    <x v="6"/>
    <x v="33"/>
    <x v="1"/>
    <x v="6"/>
    <x v="33"/>
    <x v="0"/>
  </r>
  <r>
    <n v="257615"/>
    <x v="3"/>
    <x v="4"/>
    <x v="33"/>
    <x v="3"/>
    <x v="4"/>
    <x v="33"/>
    <x v="0"/>
  </r>
  <r>
    <n v="227505"/>
    <x v="1"/>
    <x v="0"/>
    <x v="33"/>
    <x v="1"/>
    <x v="0"/>
    <x v="33"/>
    <x v="0"/>
  </r>
  <r>
    <n v="246"/>
    <x v="2"/>
    <x v="6"/>
    <x v="48"/>
    <x v="2"/>
    <x v="6"/>
    <x v="48"/>
    <x v="0"/>
  </r>
  <r>
    <n v="321889"/>
    <x v="1"/>
    <x v="5"/>
    <x v="48"/>
    <x v="1"/>
    <x v="5"/>
    <x v="48"/>
    <x v="0"/>
  </r>
  <r>
    <n v="86747"/>
    <x v="2"/>
    <x v="1"/>
    <x v="48"/>
    <x v="2"/>
    <x v="1"/>
    <x v="48"/>
    <x v="0"/>
  </r>
  <r>
    <n v="15205"/>
    <x v="0"/>
    <x v="3"/>
    <x v="48"/>
    <x v="0"/>
    <x v="3"/>
    <x v="48"/>
    <x v="0"/>
  </r>
  <r>
    <n v="9293969"/>
    <x v="1"/>
    <x v="4"/>
    <x v="48"/>
    <x v="1"/>
    <x v="4"/>
    <x v="48"/>
    <x v="1"/>
  </r>
  <r>
    <n v="234282"/>
    <x v="1"/>
    <x v="0"/>
    <x v="48"/>
    <x v="1"/>
    <x v="0"/>
    <x v="48"/>
    <x v="0"/>
  </r>
  <r>
    <n v="3124615"/>
    <x v="4"/>
    <x v="1"/>
    <x v="48"/>
    <x v="4"/>
    <x v="1"/>
    <x v="48"/>
    <x v="1"/>
  </r>
  <r>
    <n v="252452"/>
    <x v="1"/>
    <x v="2"/>
    <x v="48"/>
    <x v="1"/>
    <x v="2"/>
    <x v="48"/>
    <x v="0"/>
  </r>
  <r>
    <n v="10279806"/>
    <x v="5"/>
    <x v="5"/>
    <x v="48"/>
    <x v="5"/>
    <x v="5"/>
    <x v="48"/>
    <x v="1"/>
  </r>
  <r>
    <n v="72301"/>
    <x v="4"/>
    <x v="3"/>
    <x v="48"/>
    <x v="4"/>
    <x v="3"/>
    <x v="48"/>
    <x v="0"/>
  </r>
  <r>
    <n v="1402"/>
    <x v="3"/>
    <x v="5"/>
    <x v="48"/>
    <x v="3"/>
    <x v="5"/>
    <x v="48"/>
    <x v="0"/>
  </r>
  <r>
    <n v="1271"/>
    <x v="4"/>
    <x v="2"/>
    <x v="48"/>
    <x v="4"/>
    <x v="2"/>
    <x v="48"/>
    <x v="0"/>
  </r>
  <r>
    <n v="6"/>
    <x v="2"/>
    <x v="5"/>
    <x v="48"/>
    <x v="2"/>
    <x v="5"/>
    <x v="48"/>
    <x v="0"/>
  </r>
  <r>
    <n v="2078021"/>
    <x v="2"/>
    <x v="3"/>
    <x v="48"/>
    <x v="2"/>
    <x v="3"/>
    <x v="48"/>
    <x v="1"/>
  </r>
  <r>
    <n v="9281"/>
    <x v="3"/>
    <x v="6"/>
    <x v="48"/>
    <x v="3"/>
    <x v="6"/>
    <x v="48"/>
    <x v="0"/>
  </r>
  <r>
    <n v="13866"/>
    <x v="1"/>
    <x v="1"/>
    <x v="48"/>
    <x v="1"/>
    <x v="1"/>
    <x v="48"/>
    <x v="0"/>
  </r>
  <r>
    <n v="1159"/>
    <x v="3"/>
    <x v="5"/>
    <x v="49"/>
    <x v="3"/>
    <x v="5"/>
    <x v="49"/>
    <x v="0"/>
  </r>
  <r>
    <n v="17760"/>
    <x v="3"/>
    <x v="2"/>
    <x v="49"/>
    <x v="3"/>
    <x v="2"/>
    <x v="49"/>
    <x v="0"/>
  </r>
  <r>
    <n v="9675"/>
    <x v="3"/>
    <x v="6"/>
    <x v="49"/>
    <x v="3"/>
    <x v="6"/>
    <x v="49"/>
    <x v="0"/>
  </r>
  <r>
    <n v="257908"/>
    <x v="3"/>
    <x v="4"/>
    <x v="49"/>
    <x v="3"/>
    <x v="4"/>
    <x v="49"/>
    <x v="0"/>
  </r>
  <r>
    <n v="2955652"/>
    <x v="4"/>
    <x v="1"/>
    <x v="49"/>
    <x v="4"/>
    <x v="1"/>
    <x v="49"/>
    <x v="1"/>
  </r>
  <r>
    <n v="1868860"/>
    <x v="3"/>
    <x v="0"/>
    <x v="49"/>
    <x v="3"/>
    <x v="0"/>
    <x v="49"/>
    <x v="1"/>
  </r>
  <r>
    <n v="18080"/>
    <x v="0"/>
    <x v="3"/>
    <x v="49"/>
    <x v="0"/>
    <x v="3"/>
    <x v="49"/>
    <x v="0"/>
  </r>
  <r>
    <n v="7868"/>
    <x v="2"/>
    <x v="0"/>
    <x v="49"/>
    <x v="2"/>
    <x v="0"/>
    <x v="49"/>
    <x v="0"/>
  </r>
  <r>
    <n v="1043"/>
    <x v="4"/>
    <x v="2"/>
    <x v="49"/>
    <x v="4"/>
    <x v="2"/>
    <x v="49"/>
    <x v="0"/>
  </r>
  <r>
    <n v="32"/>
    <x v="4"/>
    <x v="5"/>
    <x v="49"/>
    <x v="4"/>
    <x v="5"/>
    <x v="49"/>
    <x v="0"/>
  </r>
  <r>
    <n v="927"/>
    <x v="2"/>
    <x v="2"/>
    <x v="49"/>
    <x v="2"/>
    <x v="2"/>
    <x v="49"/>
    <x v="0"/>
  </r>
  <r>
    <n v="124535"/>
    <x v="3"/>
    <x v="1"/>
    <x v="49"/>
    <x v="3"/>
    <x v="1"/>
    <x v="49"/>
    <x v="0"/>
  </r>
  <r>
    <n v="7"/>
    <x v="2"/>
    <x v="5"/>
    <x v="49"/>
    <x v="2"/>
    <x v="5"/>
    <x v="49"/>
    <x v="0"/>
  </r>
  <r>
    <n v="9562761"/>
    <x v="1"/>
    <x v="4"/>
    <x v="49"/>
    <x v="1"/>
    <x v="4"/>
    <x v="49"/>
    <x v="1"/>
  </r>
  <r>
    <n v="53543"/>
    <x v="0"/>
    <x v="0"/>
    <x v="49"/>
    <x v="0"/>
    <x v="0"/>
    <x v="49"/>
    <x v="0"/>
  </r>
  <r>
    <n v="224880"/>
    <x v="1"/>
    <x v="0"/>
    <x v="49"/>
    <x v="1"/>
    <x v="0"/>
    <x v="49"/>
    <x v="0"/>
  </r>
  <r>
    <n v="209"/>
    <x v="2"/>
    <x v="6"/>
    <x v="49"/>
    <x v="2"/>
    <x v="6"/>
    <x v="49"/>
    <x v="0"/>
  </r>
  <r>
    <n v="5569"/>
    <x v="3"/>
    <x v="3"/>
    <x v="49"/>
    <x v="3"/>
    <x v="3"/>
    <x v="49"/>
    <x v="0"/>
  </r>
  <r>
    <n v="80361"/>
    <x v="2"/>
    <x v="1"/>
    <x v="49"/>
    <x v="2"/>
    <x v="1"/>
    <x v="49"/>
    <x v="0"/>
  </r>
  <r>
    <n v="138243"/>
    <x v="4"/>
    <x v="0"/>
    <x v="49"/>
    <x v="4"/>
    <x v="0"/>
    <x v="49"/>
    <x v="0"/>
  </r>
  <r>
    <n v="10954864"/>
    <x v="5"/>
    <x v="5"/>
    <x v="49"/>
    <x v="5"/>
    <x v="5"/>
    <x v="49"/>
    <x v="1"/>
  </r>
  <r>
    <n v="712"/>
    <x v="4"/>
    <x v="6"/>
    <x v="49"/>
    <x v="4"/>
    <x v="6"/>
    <x v="49"/>
    <x v="0"/>
  </r>
  <r>
    <n v="12984"/>
    <x v="1"/>
    <x v="1"/>
    <x v="49"/>
    <x v="1"/>
    <x v="1"/>
    <x v="49"/>
    <x v="0"/>
  </r>
  <r>
    <n v="18300"/>
    <x v="4"/>
    <x v="4"/>
    <x v="49"/>
    <x v="4"/>
    <x v="4"/>
    <x v="49"/>
    <x v="0"/>
  </r>
  <r>
    <n v="2249380"/>
    <x v="2"/>
    <x v="3"/>
    <x v="49"/>
    <x v="2"/>
    <x v="3"/>
    <x v="49"/>
    <x v="1"/>
  </r>
  <r>
    <n v="2467410"/>
    <x v="0"/>
    <x v="2"/>
    <x v="29"/>
    <x v="0"/>
    <x v="2"/>
    <x v="29"/>
    <x v="1"/>
  </r>
  <r>
    <n v="9598793"/>
    <x v="1"/>
    <x v="4"/>
    <x v="29"/>
    <x v="1"/>
    <x v="4"/>
    <x v="29"/>
    <x v="1"/>
  </r>
  <r>
    <n v="1134"/>
    <x v="2"/>
    <x v="2"/>
    <x v="29"/>
    <x v="2"/>
    <x v="2"/>
    <x v="29"/>
    <x v="0"/>
  </r>
  <r>
    <n v="74145"/>
    <x v="4"/>
    <x v="3"/>
    <x v="29"/>
    <x v="4"/>
    <x v="3"/>
    <x v="29"/>
    <x v="0"/>
  </r>
  <r>
    <n v="157496"/>
    <x v="1"/>
    <x v="3"/>
    <x v="29"/>
    <x v="1"/>
    <x v="3"/>
    <x v="29"/>
    <x v="0"/>
  </r>
  <r>
    <n v="51"/>
    <x v="4"/>
    <x v="5"/>
    <x v="29"/>
    <x v="4"/>
    <x v="5"/>
    <x v="29"/>
    <x v="0"/>
  </r>
  <r>
    <n v="1477"/>
    <x v="3"/>
    <x v="5"/>
    <x v="29"/>
    <x v="3"/>
    <x v="5"/>
    <x v="29"/>
    <x v="0"/>
  </r>
  <r>
    <n v="1227"/>
    <x v="4"/>
    <x v="2"/>
    <x v="29"/>
    <x v="4"/>
    <x v="2"/>
    <x v="29"/>
    <x v="0"/>
  </r>
  <r>
    <n v="247081"/>
    <x v="3"/>
    <x v="4"/>
    <x v="29"/>
    <x v="3"/>
    <x v="4"/>
    <x v="29"/>
    <x v="0"/>
  </r>
  <r>
    <n v="18113"/>
    <x v="0"/>
    <x v="3"/>
    <x v="29"/>
    <x v="0"/>
    <x v="3"/>
    <x v="29"/>
    <x v="0"/>
  </r>
  <r>
    <n v="55541"/>
    <x v="0"/>
    <x v="0"/>
    <x v="29"/>
    <x v="0"/>
    <x v="0"/>
    <x v="29"/>
    <x v="0"/>
  </r>
  <r>
    <n v="8"/>
    <x v="2"/>
    <x v="5"/>
    <x v="29"/>
    <x v="2"/>
    <x v="5"/>
    <x v="29"/>
    <x v="0"/>
  </r>
  <r>
    <n v="124190"/>
    <x v="3"/>
    <x v="1"/>
    <x v="29"/>
    <x v="3"/>
    <x v="1"/>
    <x v="29"/>
    <x v="0"/>
  </r>
  <r>
    <n v="5587"/>
    <x v="3"/>
    <x v="3"/>
    <x v="29"/>
    <x v="3"/>
    <x v="3"/>
    <x v="29"/>
    <x v="0"/>
  </r>
  <r>
    <n v="16667"/>
    <x v="4"/>
    <x v="4"/>
    <x v="29"/>
    <x v="4"/>
    <x v="4"/>
    <x v="29"/>
    <x v="0"/>
  </r>
  <r>
    <n v="128572"/>
    <x v="4"/>
    <x v="0"/>
    <x v="29"/>
    <x v="4"/>
    <x v="0"/>
    <x v="29"/>
    <x v="0"/>
  </r>
  <r>
    <n v="1023"/>
    <x v="4"/>
    <x v="2"/>
    <x v="3"/>
    <x v="4"/>
    <x v="2"/>
    <x v="3"/>
    <x v="0"/>
  </r>
  <r>
    <n v="17007"/>
    <x v="4"/>
    <x v="4"/>
    <x v="3"/>
    <x v="4"/>
    <x v="4"/>
    <x v="3"/>
    <x v="0"/>
  </r>
  <r>
    <n v="17610"/>
    <x v="0"/>
    <x v="1"/>
    <x v="3"/>
    <x v="0"/>
    <x v="1"/>
    <x v="3"/>
    <x v="0"/>
  </r>
  <r>
    <n v="701184"/>
    <x v="0"/>
    <x v="4"/>
    <x v="3"/>
    <x v="0"/>
    <x v="4"/>
    <x v="3"/>
    <x v="0"/>
  </r>
  <r>
    <n v="53"/>
    <x v="4"/>
    <x v="5"/>
    <x v="3"/>
    <x v="4"/>
    <x v="5"/>
    <x v="3"/>
    <x v="0"/>
  </r>
  <r>
    <n v="10"/>
    <x v="2"/>
    <x v="5"/>
    <x v="3"/>
    <x v="2"/>
    <x v="5"/>
    <x v="3"/>
    <x v="0"/>
  </r>
  <r>
    <n v="248803"/>
    <x v="3"/>
    <x v="4"/>
    <x v="3"/>
    <x v="3"/>
    <x v="4"/>
    <x v="3"/>
    <x v="0"/>
  </r>
  <r>
    <n v="125725"/>
    <x v="3"/>
    <x v="1"/>
    <x v="3"/>
    <x v="3"/>
    <x v="1"/>
    <x v="3"/>
    <x v="0"/>
  </r>
  <r>
    <n v="5627"/>
    <x v="3"/>
    <x v="3"/>
    <x v="3"/>
    <x v="3"/>
    <x v="3"/>
    <x v="3"/>
    <x v="0"/>
  </r>
  <r>
    <n v="796"/>
    <x v="4"/>
    <x v="6"/>
    <x v="3"/>
    <x v="4"/>
    <x v="6"/>
    <x v="3"/>
    <x v="0"/>
  </r>
  <r>
    <n v="929"/>
    <x v="2"/>
    <x v="2"/>
    <x v="3"/>
    <x v="2"/>
    <x v="2"/>
    <x v="3"/>
    <x v="0"/>
  </r>
  <r>
    <n v="55422"/>
    <x v="0"/>
    <x v="0"/>
    <x v="3"/>
    <x v="0"/>
    <x v="0"/>
    <x v="3"/>
    <x v="0"/>
  </r>
  <r>
    <n v="210028"/>
    <x v="1"/>
    <x v="0"/>
    <x v="3"/>
    <x v="1"/>
    <x v="0"/>
    <x v="3"/>
    <x v="0"/>
  </r>
  <r>
    <n v="159758"/>
    <x v="1"/>
    <x v="3"/>
    <x v="48"/>
    <x v="1"/>
    <x v="3"/>
    <x v="48"/>
    <x v="0"/>
  </r>
  <r>
    <n v="7888"/>
    <x v="2"/>
    <x v="0"/>
    <x v="48"/>
    <x v="2"/>
    <x v="0"/>
    <x v="48"/>
    <x v="0"/>
  </r>
  <r>
    <n v="483869"/>
    <x v="5"/>
    <x v="2"/>
    <x v="48"/>
    <x v="5"/>
    <x v="2"/>
    <x v="48"/>
    <x v="0"/>
  </r>
  <r>
    <n v="21896"/>
    <x v="3"/>
    <x v="2"/>
    <x v="48"/>
    <x v="3"/>
    <x v="2"/>
    <x v="48"/>
    <x v="0"/>
  </r>
  <r>
    <n v="1848219"/>
    <x v="3"/>
    <x v="0"/>
    <x v="48"/>
    <x v="3"/>
    <x v="0"/>
    <x v="48"/>
    <x v="1"/>
  </r>
  <r>
    <n v="195030"/>
    <x v="1"/>
    <x v="6"/>
    <x v="48"/>
    <x v="1"/>
    <x v="6"/>
    <x v="48"/>
    <x v="0"/>
  </r>
  <r>
    <n v="19251"/>
    <x v="0"/>
    <x v="1"/>
    <x v="48"/>
    <x v="0"/>
    <x v="1"/>
    <x v="48"/>
    <x v="0"/>
  </r>
  <r>
    <n v="801"/>
    <x v="4"/>
    <x v="6"/>
    <x v="48"/>
    <x v="4"/>
    <x v="6"/>
    <x v="48"/>
    <x v="0"/>
  </r>
  <r>
    <n v="2508840"/>
    <x v="0"/>
    <x v="2"/>
    <x v="48"/>
    <x v="0"/>
    <x v="2"/>
    <x v="48"/>
    <x v="1"/>
  </r>
  <r>
    <n v="60316"/>
    <x v="0"/>
    <x v="0"/>
    <x v="48"/>
    <x v="0"/>
    <x v="0"/>
    <x v="48"/>
    <x v="0"/>
  </r>
  <r>
    <n v="254721"/>
    <x v="3"/>
    <x v="4"/>
    <x v="48"/>
    <x v="3"/>
    <x v="4"/>
    <x v="48"/>
    <x v="0"/>
  </r>
  <r>
    <n v="5524"/>
    <x v="3"/>
    <x v="3"/>
    <x v="48"/>
    <x v="3"/>
    <x v="3"/>
    <x v="48"/>
    <x v="0"/>
  </r>
  <r>
    <n v="646811"/>
    <x v="0"/>
    <x v="4"/>
    <x v="48"/>
    <x v="0"/>
    <x v="4"/>
    <x v="48"/>
    <x v="0"/>
  </r>
  <r>
    <n v="17004"/>
    <x v="4"/>
    <x v="4"/>
    <x v="48"/>
    <x v="4"/>
    <x v="4"/>
    <x v="48"/>
    <x v="0"/>
  </r>
  <r>
    <n v="166672"/>
    <x v="2"/>
    <x v="4"/>
    <x v="48"/>
    <x v="2"/>
    <x v="4"/>
    <x v="48"/>
    <x v="0"/>
  </r>
  <r>
    <n v="136622"/>
    <x v="3"/>
    <x v="1"/>
    <x v="48"/>
    <x v="3"/>
    <x v="1"/>
    <x v="48"/>
    <x v="0"/>
  </r>
  <r>
    <n v="138717"/>
    <x v="4"/>
    <x v="0"/>
    <x v="48"/>
    <x v="4"/>
    <x v="0"/>
    <x v="48"/>
    <x v="0"/>
  </r>
  <r>
    <n v="45"/>
    <x v="4"/>
    <x v="5"/>
    <x v="48"/>
    <x v="4"/>
    <x v="5"/>
    <x v="48"/>
    <x v="0"/>
  </r>
  <r>
    <n v="1020"/>
    <x v="2"/>
    <x v="2"/>
    <x v="48"/>
    <x v="2"/>
    <x v="2"/>
    <x v="48"/>
    <x v="0"/>
  </r>
  <r>
    <n v="9211633"/>
    <x v="1"/>
    <x v="4"/>
    <x v="44"/>
    <x v="1"/>
    <x v="4"/>
    <x v="44"/>
    <x v="1"/>
  </r>
  <r>
    <n v="158664"/>
    <x v="2"/>
    <x v="4"/>
    <x v="44"/>
    <x v="2"/>
    <x v="4"/>
    <x v="44"/>
    <x v="0"/>
  </r>
  <r>
    <n v="24208"/>
    <x v="3"/>
    <x v="2"/>
    <x v="44"/>
    <x v="3"/>
    <x v="2"/>
    <x v="44"/>
    <x v="0"/>
  </r>
  <r>
    <n v="2078911"/>
    <x v="2"/>
    <x v="3"/>
    <x v="44"/>
    <x v="2"/>
    <x v="3"/>
    <x v="44"/>
    <x v="1"/>
  </r>
  <r>
    <n v="152316"/>
    <x v="1"/>
    <x v="3"/>
    <x v="44"/>
    <x v="1"/>
    <x v="3"/>
    <x v="44"/>
    <x v="0"/>
  </r>
  <r>
    <n v="1416"/>
    <x v="4"/>
    <x v="2"/>
    <x v="44"/>
    <x v="4"/>
    <x v="2"/>
    <x v="44"/>
    <x v="0"/>
  </r>
  <r>
    <n v="1063"/>
    <x v="2"/>
    <x v="2"/>
    <x v="44"/>
    <x v="2"/>
    <x v="2"/>
    <x v="44"/>
    <x v="0"/>
  </r>
  <r>
    <n v="76023"/>
    <x v="2"/>
    <x v="1"/>
    <x v="27"/>
    <x v="2"/>
    <x v="1"/>
    <x v="27"/>
    <x v="0"/>
  </r>
  <r>
    <n v="7977202"/>
    <x v="1"/>
    <x v="4"/>
    <x v="27"/>
    <x v="1"/>
    <x v="4"/>
    <x v="27"/>
    <x v="1"/>
  </r>
  <r>
    <n v="283833"/>
    <x v="1"/>
    <x v="5"/>
    <x v="27"/>
    <x v="1"/>
    <x v="5"/>
    <x v="27"/>
    <x v="0"/>
  </r>
  <r>
    <n v="161733"/>
    <x v="1"/>
    <x v="6"/>
    <x v="27"/>
    <x v="1"/>
    <x v="6"/>
    <x v="27"/>
    <x v="0"/>
  </r>
  <r>
    <n v="36598"/>
    <x v="3"/>
    <x v="2"/>
    <x v="27"/>
    <x v="3"/>
    <x v="2"/>
    <x v="27"/>
    <x v="0"/>
  </r>
  <r>
    <n v="540959"/>
    <x v="5"/>
    <x v="2"/>
    <x v="27"/>
    <x v="5"/>
    <x v="2"/>
    <x v="27"/>
    <x v="0"/>
  </r>
  <r>
    <n v="33"/>
    <x v="4"/>
    <x v="5"/>
    <x v="27"/>
    <x v="4"/>
    <x v="5"/>
    <x v="27"/>
    <x v="0"/>
  </r>
  <r>
    <n v="151839"/>
    <x v="4"/>
    <x v="0"/>
    <x v="27"/>
    <x v="4"/>
    <x v="0"/>
    <x v="27"/>
    <x v="0"/>
  </r>
  <r>
    <n v="15313"/>
    <x v="4"/>
    <x v="4"/>
    <x v="27"/>
    <x v="4"/>
    <x v="4"/>
    <x v="27"/>
    <x v="0"/>
  </r>
  <r>
    <n v="6"/>
    <x v="2"/>
    <x v="5"/>
    <x v="27"/>
    <x v="2"/>
    <x v="5"/>
    <x v="27"/>
    <x v="0"/>
  </r>
  <r>
    <n v="136146"/>
    <x v="2"/>
    <x v="4"/>
    <x v="27"/>
    <x v="2"/>
    <x v="4"/>
    <x v="27"/>
    <x v="0"/>
  </r>
  <r>
    <n v="16831"/>
    <x v="0"/>
    <x v="1"/>
    <x v="27"/>
    <x v="0"/>
    <x v="1"/>
    <x v="27"/>
    <x v="0"/>
  </r>
  <r>
    <n v="297893"/>
    <x v="1"/>
    <x v="2"/>
    <x v="27"/>
    <x v="1"/>
    <x v="2"/>
    <x v="27"/>
    <x v="0"/>
  </r>
  <r>
    <n v="7022"/>
    <x v="2"/>
    <x v="0"/>
    <x v="27"/>
    <x v="2"/>
    <x v="0"/>
    <x v="27"/>
    <x v="0"/>
  </r>
  <r>
    <n v="10609837"/>
    <x v="5"/>
    <x v="5"/>
    <x v="27"/>
    <x v="5"/>
    <x v="5"/>
    <x v="27"/>
    <x v="1"/>
  </r>
  <r>
    <n v="2008373"/>
    <x v="3"/>
    <x v="0"/>
    <x v="27"/>
    <x v="3"/>
    <x v="0"/>
    <x v="27"/>
    <x v="1"/>
  </r>
  <r>
    <n v="65553"/>
    <x v="0"/>
    <x v="0"/>
    <x v="27"/>
    <x v="0"/>
    <x v="0"/>
    <x v="27"/>
    <x v="0"/>
  </r>
  <r>
    <n v="3208191"/>
    <x v="4"/>
    <x v="1"/>
    <x v="27"/>
    <x v="4"/>
    <x v="1"/>
    <x v="27"/>
    <x v="1"/>
  </r>
  <r>
    <n v="3452634"/>
    <x v="0"/>
    <x v="2"/>
    <x v="27"/>
    <x v="0"/>
    <x v="2"/>
    <x v="27"/>
    <x v="1"/>
  </r>
  <r>
    <n v="145019"/>
    <x v="3"/>
    <x v="1"/>
    <x v="27"/>
    <x v="3"/>
    <x v="1"/>
    <x v="27"/>
    <x v="0"/>
  </r>
  <r>
    <n v="7262"/>
    <x v="3"/>
    <x v="6"/>
    <x v="27"/>
    <x v="3"/>
    <x v="6"/>
    <x v="27"/>
    <x v="0"/>
  </r>
  <r>
    <n v="13134"/>
    <x v="1"/>
    <x v="1"/>
    <x v="27"/>
    <x v="1"/>
    <x v="1"/>
    <x v="27"/>
    <x v="0"/>
  </r>
  <r>
    <n v="597"/>
    <x v="4"/>
    <x v="6"/>
    <x v="27"/>
    <x v="4"/>
    <x v="6"/>
    <x v="27"/>
    <x v="0"/>
  </r>
  <r>
    <n v="257361"/>
    <x v="3"/>
    <x v="4"/>
    <x v="27"/>
    <x v="3"/>
    <x v="4"/>
    <x v="27"/>
    <x v="0"/>
  </r>
  <r>
    <n v="2735"/>
    <x v="4"/>
    <x v="2"/>
    <x v="27"/>
    <x v="4"/>
    <x v="2"/>
    <x v="27"/>
    <x v="0"/>
  </r>
  <r>
    <n v="5536"/>
    <x v="3"/>
    <x v="3"/>
    <x v="27"/>
    <x v="3"/>
    <x v="3"/>
    <x v="27"/>
    <x v="0"/>
  </r>
  <r>
    <n v="10762"/>
    <x v="0"/>
    <x v="3"/>
    <x v="27"/>
    <x v="0"/>
    <x v="3"/>
    <x v="27"/>
    <x v="0"/>
  </r>
  <r>
    <n v="550917"/>
    <x v="0"/>
    <x v="4"/>
    <x v="27"/>
    <x v="0"/>
    <x v="4"/>
    <x v="27"/>
    <x v="0"/>
  </r>
  <r>
    <n v="130374"/>
    <x v="1"/>
    <x v="3"/>
    <x v="27"/>
    <x v="1"/>
    <x v="3"/>
    <x v="27"/>
    <x v="0"/>
  </r>
  <r>
    <n v="922"/>
    <x v="3"/>
    <x v="5"/>
    <x v="50"/>
    <x v="3"/>
    <x v="5"/>
    <x v="50"/>
    <x v="0"/>
  </r>
  <r>
    <n v="142751"/>
    <x v="3"/>
    <x v="1"/>
    <x v="50"/>
    <x v="3"/>
    <x v="1"/>
    <x v="50"/>
    <x v="0"/>
  </r>
  <r>
    <n v="606"/>
    <x v="4"/>
    <x v="6"/>
    <x v="50"/>
    <x v="4"/>
    <x v="6"/>
    <x v="50"/>
    <x v="0"/>
  </r>
  <r>
    <n v="24"/>
    <x v="4"/>
    <x v="5"/>
    <x v="50"/>
    <x v="4"/>
    <x v="5"/>
    <x v="50"/>
    <x v="0"/>
  </r>
  <r>
    <n v="1717539"/>
    <x v="2"/>
    <x v="3"/>
    <x v="50"/>
    <x v="2"/>
    <x v="3"/>
    <x v="50"/>
    <x v="1"/>
  </r>
  <r>
    <n v="665"/>
    <x v="2"/>
    <x v="2"/>
    <x v="50"/>
    <x v="2"/>
    <x v="2"/>
    <x v="50"/>
    <x v="0"/>
  </r>
  <r>
    <n v="135744"/>
    <x v="1"/>
    <x v="3"/>
    <x v="50"/>
    <x v="1"/>
    <x v="3"/>
    <x v="50"/>
    <x v="0"/>
  </r>
  <r>
    <n v="144674"/>
    <x v="1"/>
    <x v="6"/>
    <x v="50"/>
    <x v="1"/>
    <x v="6"/>
    <x v="50"/>
    <x v="0"/>
  </r>
  <r>
    <n v="126253"/>
    <x v="2"/>
    <x v="4"/>
    <x v="50"/>
    <x v="2"/>
    <x v="4"/>
    <x v="50"/>
    <x v="0"/>
  </r>
  <r>
    <n v="6561"/>
    <x v="3"/>
    <x v="6"/>
    <x v="50"/>
    <x v="3"/>
    <x v="6"/>
    <x v="50"/>
    <x v="0"/>
  </r>
  <r>
    <n v="225331"/>
    <x v="1"/>
    <x v="0"/>
    <x v="50"/>
    <x v="1"/>
    <x v="0"/>
    <x v="50"/>
    <x v="0"/>
  </r>
  <r>
    <n v="6623"/>
    <x v="2"/>
    <x v="0"/>
    <x v="50"/>
    <x v="2"/>
    <x v="0"/>
    <x v="50"/>
    <x v="0"/>
  </r>
  <r>
    <n v="141940"/>
    <x v="4"/>
    <x v="0"/>
    <x v="50"/>
    <x v="4"/>
    <x v="0"/>
    <x v="50"/>
    <x v="0"/>
  </r>
  <r>
    <n v="906"/>
    <x v="4"/>
    <x v="2"/>
    <x v="50"/>
    <x v="4"/>
    <x v="2"/>
    <x v="50"/>
    <x v="0"/>
  </r>
  <r>
    <n v="71564"/>
    <x v="4"/>
    <x v="3"/>
    <x v="50"/>
    <x v="4"/>
    <x v="3"/>
    <x v="50"/>
    <x v="0"/>
  </r>
  <r>
    <n v="501359"/>
    <x v="5"/>
    <x v="2"/>
    <x v="50"/>
    <x v="5"/>
    <x v="2"/>
    <x v="50"/>
    <x v="0"/>
  </r>
  <r>
    <n v="15901"/>
    <x v="3"/>
    <x v="2"/>
    <x v="50"/>
    <x v="3"/>
    <x v="2"/>
    <x v="50"/>
    <x v="0"/>
  </r>
  <r>
    <n v="14256"/>
    <x v="4"/>
    <x v="4"/>
    <x v="50"/>
    <x v="4"/>
    <x v="4"/>
    <x v="50"/>
    <x v="0"/>
  </r>
  <r>
    <n v="6349"/>
    <x v="3"/>
    <x v="3"/>
    <x v="50"/>
    <x v="3"/>
    <x v="3"/>
    <x v="50"/>
    <x v="0"/>
  </r>
  <r>
    <n v="9230778"/>
    <x v="1"/>
    <x v="4"/>
    <x v="50"/>
    <x v="1"/>
    <x v="4"/>
    <x v="50"/>
    <x v="1"/>
  </r>
  <r>
    <n v="135"/>
    <x v="2"/>
    <x v="6"/>
    <x v="50"/>
    <x v="2"/>
    <x v="6"/>
    <x v="50"/>
    <x v="0"/>
  </r>
  <r>
    <n v="186622"/>
    <x v="1"/>
    <x v="2"/>
    <x v="50"/>
    <x v="1"/>
    <x v="2"/>
    <x v="50"/>
    <x v="0"/>
  </r>
  <r>
    <n v="9984"/>
    <x v="1"/>
    <x v="1"/>
    <x v="50"/>
    <x v="1"/>
    <x v="1"/>
    <x v="50"/>
    <x v="0"/>
  </r>
  <r>
    <n v="14815"/>
    <x v="0"/>
    <x v="3"/>
    <x v="50"/>
    <x v="0"/>
    <x v="3"/>
    <x v="50"/>
    <x v="0"/>
  </r>
  <r>
    <n v="59372"/>
    <x v="0"/>
    <x v="0"/>
    <x v="50"/>
    <x v="0"/>
    <x v="0"/>
    <x v="50"/>
    <x v="0"/>
  </r>
  <r>
    <n v="706032"/>
    <x v="0"/>
    <x v="4"/>
    <x v="50"/>
    <x v="0"/>
    <x v="4"/>
    <x v="50"/>
    <x v="0"/>
  </r>
  <r>
    <n v="10559909"/>
    <x v="5"/>
    <x v="5"/>
    <x v="50"/>
    <x v="5"/>
    <x v="5"/>
    <x v="50"/>
    <x v="1"/>
  </r>
  <r>
    <n v="2428649"/>
    <x v="0"/>
    <x v="2"/>
    <x v="50"/>
    <x v="0"/>
    <x v="2"/>
    <x v="50"/>
    <x v="1"/>
  </r>
  <r>
    <n v="3281475"/>
    <x v="4"/>
    <x v="1"/>
    <x v="50"/>
    <x v="4"/>
    <x v="1"/>
    <x v="50"/>
    <x v="1"/>
  </r>
  <r>
    <n v="16978"/>
    <x v="0"/>
    <x v="1"/>
    <x v="50"/>
    <x v="0"/>
    <x v="1"/>
    <x v="50"/>
    <x v="0"/>
  </r>
  <r>
    <n v="255166"/>
    <x v="3"/>
    <x v="4"/>
    <x v="50"/>
    <x v="3"/>
    <x v="4"/>
    <x v="50"/>
    <x v="0"/>
  </r>
  <r>
    <n v="62951"/>
    <x v="2"/>
    <x v="1"/>
    <x v="50"/>
    <x v="2"/>
    <x v="1"/>
    <x v="50"/>
    <x v="0"/>
  </r>
  <r>
    <n v="70860"/>
    <x v="4"/>
    <x v="3"/>
    <x v="38"/>
    <x v="4"/>
    <x v="3"/>
    <x v="38"/>
    <x v="0"/>
  </r>
  <r>
    <n v="223514"/>
    <x v="1"/>
    <x v="0"/>
    <x v="38"/>
    <x v="1"/>
    <x v="0"/>
    <x v="38"/>
    <x v="0"/>
  </r>
  <r>
    <n v="823"/>
    <x v="4"/>
    <x v="2"/>
    <x v="38"/>
    <x v="4"/>
    <x v="2"/>
    <x v="38"/>
    <x v="0"/>
  </r>
  <r>
    <n v="16960"/>
    <x v="0"/>
    <x v="1"/>
    <x v="38"/>
    <x v="0"/>
    <x v="1"/>
    <x v="38"/>
    <x v="0"/>
  </r>
  <r>
    <n v="53393"/>
    <x v="0"/>
    <x v="0"/>
    <x v="38"/>
    <x v="0"/>
    <x v="0"/>
    <x v="38"/>
    <x v="0"/>
  </r>
  <r>
    <n v="64412"/>
    <x v="2"/>
    <x v="1"/>
    <x v="38"/>
    <x v="2"/>
    <x v="1"/>
    <x v="38"/>
    <x v="0"/>
  </r>
  <r>
    <n v="7"/>
    <x v="2"/>
    <x v="5"/>
    <x v="38"/>
    <x v="2"/>
    <x v="5"/>
    <x v="38"/>
    <x v="0"/>
  </r>
  <r>
    <n v="10502303"/>
    <x v="5"/>
    <x v="5"/>
    <x v="38"/>
    <x v="5"/>
    <x v="5"/>
    <x v="38"/>
    <x v="1"/>
  </r>
  <r>
    <n v="3288162"/>
    <x v="4"/>
    <x v="1"/>
    <x v="38"/>
    <x v="4"/>
    <x v="1"/>
    <x v="38"/>
    <x v="1"/>
  </r>
  <r>
    <n v="249212"/>
    <x v="3"/>
    <x v="4"/>
    <x v="38"/>
    <x v="3"/>
    <x v="4"/>
    <x v="38"/>
    <x v="0"/>
  </r>
  <r>
    <n v="868"/>
    <x v="3"/>
    <x v="5"/>
    <x v="38"/>
    <x v="3"/>
    <x v="5"/>
    <x v="38"/>
    <x v="0"/>
  </r>
  <r>
    <n v="149"/>
    <x v="2"/>
    <x v="6"/>
    <x v="38"/>
    <x v="2"/>
    <x v="6"/>
    <x v="38"/>
    <x v="0"/>
  </r>
  <r>
    <n v="1751741"/>
    <x v="2"/>
    <x v="3"/>
    <x v="38"/>
    <x v="2"/>
    <x v="3"/>
    <x v="38"/>
    <x v="1"/>
  </r>
  <r>
    <n v="9419044"/>
    <x v="1"/>
    <x v="4"/>
    <x v="38"/>
    <x v="1"/>
    <x v="4"/>
    <x v="38"/>
    <x v="1"/>
  </r>
  <r>
    <n v="14108"/>
    <x v="4"/>
    <x v="4"/>
    <x v="38"/>
    <x v="4"/>
    <x v="4"/>
    <x v="38"/>
    <x v="0"/>
  </r>
  <r>
    <n v="626"/>
    <x v="2"/>
    <x v="2"/>
    <x v="38"/>
    <x v="2"/>
    <x v="2"/>
    <x v="38"/>
    <x v="0"/>
  </r>
  <r>
    <n v="24"/>
    <x v="4"/>
    <x v="5"/>
    <x v="38"/>
    <x v="4"/>
    <x v="5"/>
    <x v="38"/>
    <x v="0"/>
  </r>
  <r>
    <n v="122832"/>
    <x v="2"/>
    <x v="4"/>
    <x v="38"/>
    <x v="2"/>
    <x v="4"/>
    <x v="38"/>
    <x v="0"/>
  </r>
  <r>
    <n v="2164559"/>
    <x v="3"/>
    <x v="0"/>
    <x v="38"/>
    <x v="3"/>
    <x v="0"/>
    <x v="38"/>
    <x v="1"/>
  </r>
  <r>
    <n v="139726"/>
    <x v="1"/>
    <x v="3"/>
    <x v="38"/>
    <x v="1"/>
    <x v="3"/>
    <x v="38"/>
    <x v="0"/>
  </r>
  <r>
    <n v="6244"/>
    <x v="2"/>
    <x v="0"/>
    <x v="38"/>
    <x v="2"/>
    <x v="0"/>
    <x v="38"/>
    <x v="0"/>
  </r>
  <r>
    <n v="135113"/>
    <x v="1"/>
    <x v="6"/>
    <x v="38"/>
    <x v="1"/>
    <x v="6"/>
    <x v="38"/>
    <x v="0"/>
  </r>
  <r>
    <n v="583"/>
    <x v="4"/>
    <x v="6"/>
    <x v="38"/>
    <x v="4"/>
    <x v="6"/>
    <x v="38"/>
    <x v="0"/>
  </r>
  <r>
    <n v="142248"/>
    <x v="3"/>
    <x v="1"/>
    <x v="38"/>
    <x v="3"/>
    <x v="1"/>
    <x v="38"/>
    <x v="0"/>
  </r>
  <r>
    <n v="2405766"/>
    <x v="0"/>
    <x v="2"/>
    <x v="38"/>
    <x v="0"/>
    <x v="2"/>
    <x v="38"/>
    <x v="1"/>
  </r>
  <r>
    <n v="1843075"/>
    <x v="3"/>
    <x v="0"/>
    <x v="17"/>
    <x v="3"/>
    <x v="0"/>
    <x v="17"/>
    <x v="1"/>
  </r>
  <r>
    <n v="5650"/>
    <x v="3"/>
    <x v="3"/>
    <x v="17"/>
    <x v="3"/>
    <x v="3"/>
    <x v="17"/>
    <x v="0"/>
  </r>
  <r>
    <n v="129511"/>
    <x v="4"/>
    <x v="0"/>
    <x v="17"/>
    <x v="4"/>
    <x v="0"/>
    <x v="17"/>
    <x v="0"/>
  </r>
  <r>
    <n v="17376"/>
    <x v="0"/>
    <x v="3"/>
    <x v="17"/>
    <x v="0"/>
    <x v="3"/>
    <x v="17"/>
    <x v="0"/>
  </r>
  <r>
    <n v="126932"/>
    <x v="3"/>
    <x v="1"/>
    <x v="17"/>
    <x v="3"/>
    <x v="1"/>
    <x v="17"/>
    <x v="0"/>
  </r>
  <r>
    <n v="19704"/>
    <x v="3"/>
    <x v="2"/>
    <x v="17"/>
    <x v="3"/>
    <x v="2"/>
    <x v="17"/>
    <x v="0"/>
  </r>
  <r>
    <n v="2429545"/>
    <x v="0"/>
    <x v="2"/>
    <x v="17"/>
    <x v="0"/>
    <x v="2"/>
    <x v="17"/>
    <x v="1"/>
  </r>
  <r>
    <n v="206222"/>
    <x v="1"/>
    <x v="6"/>
    <x v="15"/>
    <x v="1"/>
    <x v="6"/>
    <x v="15"/>
    <x v="0"/>
  </r>
  <r>
    <n v="17509"/>
    <x v="0"/>
    <x v="1"/>
    <x v="15"/>
    <x v="0"/>
    <x v="1"/>
    <x v="15"/>
    <x v="0"/>
  </r>
  <r>
    <n v="9667759"/>
    <x v="1"/>
    <x v="4"/>
    <x v="15"/>
    <x v="1"/>
    <x v="4"/>
    <x v="15"/>
    <x v="1"/>
  </r>
  <r>
    <n v="10589545"/>
    <x v="5"/>
    <x v="5"/>
    <x v="15"/>
    <x v="5"/>
    <x v="5"/>
    <x v="15"/>
    <x v="1"/>
  </r>
  <r>
    <n v="130641"/>
    <x v="3"/>
    <x v="1"/>
    <x v="15"/>
    <x v="3"/>
    <x v="1"/>
    <x v="15"/>
    <x v="0"/>
  </r>
  <r>
    <n v="1391"/>
    <x v="3"/>
    <x v="5"/>
    <x v="15"/>
    <x v="3"/>
    <x v="5"/>
    <x v="15"/>
    <x v="0"/>
  </r>
  <r>
    <n v="2948725"/>
    <x v="4"/>
    <x v="1"/>
    <x v="15"/>
    <x v="4"/>
    <x v="1"/>
    <x v="15"/>
    <x v="1"/>
  </r>
  <r>
    <n v="60504"/>
    <x v="0"/>
    <x v="0"/>
    <x v="15"/>
    <x v="0"/>
    <x v="0"/>
    <x v="15"/>
    <x v="0"/>
  </r>
  <r>
    <n v="81485"/>
    <x v="2"/>
    <x v="1"/>
    <x v="15"/>
    <x v="2"/>
    <x v="1"/>
    <x v="15"/>
    <x v="0"/>
  </r>
  <r>
    <n v="17269"/>
    <x v="0"/>
    <x v="3"/>
    <x v="15"/>
    <x v="0"/>
    <x v="3"/>
    <x v="15"/>
    <x v="0"/>
  </r>
  <r>
    <n v="2376983"/>
    <x v="0"/>
    <x v="2"/>
    <x v="15"/>
    <x v="0"/>
    <x v="2"/>
    <x v="15"/>
    <x v="1"/>
  </r>
  <r>
    <n v="238596"/>
    <x v="1"/>
    <x v="2"/>
    <x v="15"/>
    <x v="1"/>
    <x v="2"/>
    <x v="15"/>
    <x v="0"/>
  </r>
  <r>
    <n v="165782"/>
    <x v="1"/>
    <x v="3"/>
    <x v="15"/>
    <x v="1"/>
    <x v="3"/>
    <x v="15"/>
    <x v="0"/>
  </r>
  <r>
    <n v="10239"/>
    <x v="3"/>
    <x v="6"/>
    <x v="15"/>
    <x v="3"/>
    <x v="6"/>
    <x v="15"/>
    <x v="0"/>
  </r>
  <r>
    <n v="13066"/>
    <x v="1"/>
    <x v="1"/>
    <x v="15"/>
    <x v="1"/>
    <x v="1"/>
    <x v="15"/>
    <x v="0"/>
  </r>
  <r>
    <n v="245240"/>
    <x v="3"/>
    <x v="4"/>
    <x v="15"/>
    <x v="3"/>
    <x v="4"/>
    <x v="15"/>
    <x v="0"/>
  </r>
  <r>
    <n v="224053"/>
    <x v="1"/>
    <x v="0"/>
    <x v="15"/>
    <x v="1"/>
    <x v="0"/>
    <x v="15"/>
    <x v="0"/>
  </r>
  <r>
    <n v="517653"/>
    <x v="5"/>
    <x v="2"/>
    <x v="15"/>
    <x v="5"/>
    <x v="2"/>
    <x v="15"/>
    <x v="0"/>
  </r>
  <r>
    <n v="732310"/>
    <x v="0"/>
    <x v="4"/>
    <x v="15"/>
    <x v="0"/>
    <x v="4"/>
    <x v="15"/>
    <x v="0"/>
  </r>
  <r>
    <n v="7811"/>
    <x v="2"/>
    <x v="0"/>
    <x v="15"/>
    <x v="2"/>
    <x v="0"/>
    <x v="15"/>
    <x v="0"/>
  </r>
  <r>
    <n v="1842070"/>
    <x v="3"/>
    <x v="0"/>
    <x v="15"/>
    <x v="3"/>
    <x v="0"/>
    <x v="15"/>
    <x v="1"/>
  </r>
  <r>
    <n v="2037401"/>
    <x v="3"/>
    <x v="0"/>
    <x v="12"/>
    <x v="3"/>
    <x v="0"/>
    <x v="12"/>
    <x v="1"/>
  </r>
  <r>
    <n v="25734"/>
    <x v="3"/>
    <x v="2"/>
    <x v="12"/>
    <x v="3"/>
    <x v="2"/>
    <x v="12"/>
    <x v="0"/>
  </r>
  <r>
    <n v="667020"/>
    <x v="0"/>
    <x v="4"/>
    <x v="12"/>
    <x v="0"/>
    <x v="4"/>
    <x v="12"/>
    <x v="0"/>
  </r>
  <r>
    <n v="34613"/>
    <x v="4"/>
    <x v="4"/>
    <x v="12"/>
    <x v="4"/>
    <x v="4"/>
    <x v="12"/>
    <x v="0"/>
  </r>
  <r>
    <n v="14645"/>
    <x v="0"/>
    <x v="3"/>
    <x v="12"/>
    <x v="0"/>
    <x v="3"/>
    <x v="12"/>
    <x v="0"/>
  </r>
  <r>
    <n v="430293"/>
    <x v="1"/>
    <x v="5"/>
    <x v="12"/>
    <x v="1"/>
    <x v="5"/>
    <x v="12"/>
    <x v="0"/>
  </r>
  <r>
    <n v="17"/>
    <x v="2"/>
    <x v="5"/>
    <x v="12"/>
    <x v="2"/>
    <x v="5"/>
    <x v="12"/>
    <x v="0"/>
  </r>
  <r>
    <n v="127152"/>
    <x v="3"/>
    <x v="1"/>
    <x v="12"/>
    <x v="3"/>
    <x v="1"/>
    <x v="12"/>
    <x v="0"/>
  </r>
  <r>
    <n v="1272"/>
    <x v="4"/>
    <x v="2"/>
    <x v="12"/>
    <x v="4"/>
    <x v="2"/>
    <x v="12"/>
    <x v="0"/>
  </r>
  <r>
    <n v="271294"/>
    <x v="1"/>
    <x v="2"/>
    <x v="12"/>
    <x v="1"/>
    <x v="2"/>
    <x v="12"/>
    <x v="0"/>
  </r>
  <r>
    <n v="50956"/>
    <x v="0"/>
    <x v="0"/>
    <x v="12"/>
    <x v="0"/>
    <x v="0"/>
    <x v="12"/>
    <x v="0"/>
  </r>
  <r>
    <n v="2250"/>
    <x v="3"/>
    <x v="5"/>
    <x v="12"/>
    <x v="3"/>
    <x v="5"/>
    <x v="12"/>
    <x v="0"/>
  </r>
  <r>
    <n v="478909"/>
    <x v="5"/>
    <x v="2"/>
    <x v="12"/>
    <x v="5"/>
    <x v="2"/>
    <x v="12"/>
    <x v="0"/>
  </r>
  <r>
    <n v="213631"/>
    <x v="1"/>
    <x v="0"/>
    <x v="12"/>
    <x v="1"/>
    <x v="0"/>
    <x v="12"/>
    <x v="0"/>
  </r>
  <r>
    <n v="737"/>
    <x v="2"/>
    <x v="2"/>
    <x v="12"/>
    <x v="2"/>
    <x v="2"/>
    <x v="12"/>
    <x v="0"/>
  </r>
  <r>
    <n v="9394279"/>
    <x v="1"/>
    <x v="4"/>
    <x v="12"/>
    <x v="1"/>
    <x v="4"/>
    <x v="12"/>
    <x v="1"/>
  </r>
  <r>
    <n v="180560"/>
    <x v="4"/>
    <x v="0"/>
    <x v="12"/>
    <x v="4"/>
    <x v="0"/>
    <x v="12"/>
    <x v="0"/>
  </r>
  <r>
    <n v="132457"/>
    <x v="1"/>
    <x v="3"/>
    <x v="12"/>
    <x v="1"/>
    <x v="3"/>
    <x v="12"/>
    <x v="0"/>
  </r>
  <r>
    <n v="10074"/>
    <x v="1"/>
    <x v="1"/>
    <x v="12"/>
    <x v="1"/>
    <x v="1"/>
    <x v="12"/>
    <x v="0"/>
  </r>
  <r>
    <n v="3226891"/>
    <x v="4"/>
    <x v="1"/>
    <x v="12"/>
    <x v="4"/>
    <x v="1"/>
    <x v="12"/>
    <x v="1"/>
  </r>
  <r>
    <n v="10590"/>
    <x v="3"/>
    <x v="6"/>
    <x v="12"/>
    <x v="3"/>
    <x v="6"/>
    <x v="12"/>
    <x v="0"/>
  </r>
  <r>
    <n v="399901"/>
    <x v="3"/>
    <x v="4"/>
    <x v="12"/>
    <x v="3"/>
    <x v="4"/>
    <x v="12"/>
    <x v="0"/>
  </r>
  <r>
    <n v="122"/>
    <x v="2"/>
    <x v="6"/>
    <x v="12"/>
    <x v="2"/>
    <x v="6"/>
    <x v="12"/>
    <x v="0"/>
  </r>
  <r>
    <n v="680"/>
    <x v="4"/>
    <x v="6"/>
    <x v="12"/>
    <x v="4"/>
    <x v="6"/>
    <x v="12"/>
    <x v="0"/>
  </r>
  <r>
    <n v="61345"/>
    <x v="2"/>
    <x v="1"/>
    <x v="12"/>
    <x v="2"/>
    <x v="1"/>
    <x v="12"/>
    <x v="0"/>
  </r>
  <r>
    <n v="58"/>
    <x v="4"/>
    <x v="5"/>
    <x v="12"/>
    <x v="4"/>
    <x v="5"/>
    <x v="12"/>
    <x v="0"/>
  </r>
  <r>
    <n v="10294874"/>
    <x v="5"/>
    <x v="5"/>
    <x v="12"/>
    <x v="5"/>
    <x v="5"/>
    <x v="12"/>
    <x v="1"/>
  </r>
  <r>
    <n v="5554"/>
    <x v="3"/>
    <x v="3"/>
    <x v="12"/>
    <x v="3"/>
    <x v="3"/>
    <x v="12"/>
    <x v="0"/>
  </r>
  <r>
    <n v="1859878"/>
    <x v="2"/>
    <x v="3"/>
    <x v="12"/>
    <x v="2"/>
    <x v="3"/>
    <x v="12"/>
    <x v="1"/>
  </r>
  <r>
    <n v="121519"/>
    <x v="4"/>
    <x v="3"/>
    <x v="12"/>
    <x v="4"/>
    <x v="3"/>
    <x v="12"/>
    <x v="0"/>
  </r>
  <r>
    <n v="2242980"/>
    <x v="0"/>
    <x v="2"/>
    <x v="12"/>
    <x v="0"/>
    <x v="2"/>
    <x v="12"/>
    <x v="1"/>
  </r>
  <r>
    <n v="6324"/>
    <x v="2"/>
    <x v="0"/>
    <x v="12"/>
    <x v="2"/>
    <x v="0"/>
    <x v="12"/>
    <x v="0"/>
  </r>
  <r>
    <n v="177473"/>
    <x v="1"/>
    <x v="6"/>
    <x v="12"/>
    <x v="1"/>
    <x v="6"/>
    <x v="12"/>
    <x v="0"/>
  </r>
  <r>
    <n v="148147"/>
    <x v="4"/>
    <x v="0"/>
    <x v="51"/>
    <x v="4"/>
    <x v="0"/>
    <x v="51"/>
    <x v="0"/>
  </r>
  <r>
    <n v="3224775"/>
    <x v="4"/>
    <x v="1"/>
    <x v="51"/>
    <x v="4"/>
    <x v="1"/>
    <x v="51"/>
    <x v="1"/>
  </r>
  <r>
    <n v="251793"/>
    <x v="3"/>
    <x v="4"/>
    <x v="51"/>
    <x v="3"/>
    <x v="4"/>
    <x v="51"/>
    <x v="0"/>
  </r>
  <r>
    <n v="15160"/>
    <x v="4"/>
    <x v="4"/>
    <x v="51"/>
    <x v="4"/>
    <x v="4"/>
    <x v="51"/>
    <x v="0"/>
  </r>
  <r>
    <n v="374684"/>
    <x v="5"/>
    <x v="2"/>
    <x v="51"/>
    <x v="5"/>
    <x v="2"/>
    <x v="51"/>
    <x v="0"/>
  </r>
  <r>
    <n v="9703"/>
    <x v="1"/>
    <x v="1"/>
    <x v="51"/>
    <x v="1"/>
    <x v="1"/>
    <x v="51"/>
    <x v="0"/>
  </r>
  <r>
    <n v="156641"/>
    <x v="2"/>
    <x v="4"/>
    <x v="51"/>
    <x v="2"/>
    <x v="4"/>
    <x v="51"/>
    <x v="0"/>
  </r>
  <r>
    <n v="15047"/>
    <x v="0"/>
    <x v="1"/>
    <x v="51"/>
    <x v="0"/>
    <x v="1"/>
    <x v="51"/>
    <x v="0"/>
  </r>
  <r>
    <n v="48"/>
    <x v="2"/>
    <x v="5"/>
    <x v="51"/>
    <x v="2"/>
    <x v="5"/>
    <x v="51"/>
    <x v="0"/>
  </r>
  <r>
    <n v="608"/>
    <x v="4"/>
    <x v="6"/>
    <x v="51"/>
    <x v="4"/>
    <x v="6"/>
    <x v="51"/>
    <x v="0"/>
  </r>
  <r>
    <n v="64376"/>
    <x v="4"/>
    <x v="3"/>
    <x v="51"/>
    <x v="4"/>
    <x v="3"/>
    <x v="51"/>
    <x v="0"/>
  </r>
  <r>
    <n v="587208"/>
    <x v="0"/>
    <x v="4"/>
    <x v="51"/>
    <x v="0"/>
    <x v="4"/>
    <x v="51"/>
    <x v="0"/>
  </r>
  <r>
    <n v="161147"/>
    <x v="1"/>
    <x v="6"/>
    <x v="51"/>
    <x v="1"/>
    <x v="6"/>
    <x v="51"/>
    <x v="0"/>
  </r>
  <r>
    <n v="1913370"/>
    <x v="0"/>
    <x v="2"/>
    <x v="51"/>
    <x v="0"/>
    <x v="2"/>
    <x v="51"/>
    <x v="1"/>
  </r>
  <r>
    <n v="375944"/>
    <x v="1"/>
    <x v="5"/>
    <x v="51"/>
    <x v="1"/>
    <x v="5"/>
    <x v="51"/>
    <x v="0"/>
  </r>
  <r>
    <n v="198"/>
    <x v="2"/>
    <x v="6"/>
    <x v="51"/>
    <x v="2"/>
    <x v="6"/>
    <x v="51"/>
    <x v="0"/>
  </r>
  <r>
    <n v="338142"/>
    <x v="1"/>
    <x v="5"/>
    <x v="47"/>
    <x v="1"/>
    <x v="5"/>
    <x v="47"/>
    <x v="0"/>
  </r>
  <r>
    <n v="1900000"/>
    <x v="2"/>
    <x v="3"/>
    <x v="47"/>
    <x v="2"/>
    <x v="3"/>
    <x v="47"/>
    <x v="1"/>
  </r>
  <r>
    <n v="4"/>
    <x v="2"/>
    <x v="5"/>
    <x v="47"/>
    <x v="2"/>
    <x v="5"/>
    <x v="47"/>
    <x v="0"/>
  </r>
  <r>
    <n v="752"/>
    <x v="4"/>
    <x v="2"/>
    <x v="47"/>
    <x v="4"/>
    <x v="2"/>
    <x v="47"/>
    <x v="0"/>
  </r>
  <r>
    <n v="410321"/>
    <x v="5"/>
    <x v="2"/>
    <x v="47"/>
    <x v="5"/>
    <x v="2"/>
    <x v="47"/>
    <x v="0"/>
  </r>
  <r>
    <n v="33"/>
    <x v="4"/>
    <x v="5"/>
    <x v="47"/>
    <x v="4"/>
    <x v="5"/>
    <x v="47"/>
    <x v="0"/>
  </r>
  <r>
    <n v="133"/>
    <x v="2"/>
    <x v="6"/>
    <x v="47"/>
    <x v="2"/>
    <x v="6"/>
    <x v="47"/>
    <x v="0"/>
  </r>
  <r>
    <n v="13384"/>
    <x v="3"/>
    <x v="2"/>
    <x v="47"/>
    <x v="3"/>
    <x v="2"/>
    <x v="47"/>
    <x v="0"/>
  </r>
  <r>
    <n v="10529348"/>
    <x v="5"/>
    <x v="5"/>
    <x v="47"/>
    <x v="5"/>
    <x v="5"/>
    <x v="47"/>
    <x v="1"/>
  </r>
  <r>
    <n v="398"/>
    <x v="4"/>
    <x v="6"/>
    <x v="47"/>
    <x v="4"/>
    <x v="6"/>
    <x v="47"/>
    <x v="0"/>
  </r>
  <r>
    <n v="145168"/>
    <x v="4"/>
    <x v="0"/>
    <x v="31"/>
    <x v="4"/>
    <x v="0"/>
    <x v="31"/>
    <x v="0"/>
  </r>
  <r>
    <n v="265343"/>
    <x v="3"/>
    <x v="4"/>
    <x v="31"/>
    <x v="3"/>
    <x v="4"/>
    <x v="31"/>
    <x v="0"/>
  </r>
  <r>
    <n v="3265103"/>
    <x v="4"/>
    <x v="1"/>
    <x v="31"/>
    <x v="4"/>
    <x v="1"/>
    <x v="31"/>
    <x v="1"/>
  </r>
  <r>
    <n v="17158"/>
    <x v="0"/>
    <x v="3"/>
    <x v="31"/>
    <x v="0"/>
    <x v="3"/>
    <x v="31"/>
    <x v="0"/>
  </r>
  <r>
    <n v="6894"/>
    <x v="3"/>
    <x v="6"/>
    <x v="31"/>
    <x v="3"/>
    <x v="6"/>
    <x v="31"/>
    <x v="0"/>
  </r>
  <r>
    <n v="242165"/>
    <x v="1"/>
    <x v="5"/>
    <x v="31"/>
    <x v="1"/>
    <x v="5"/>
    <x v="31"/>
    <x v="0"/>
  </r>
  <r>
    <n v="152749"/>
    <x v="1"/>
    <x v="6"/>
    <x v="31"/>
    <x v="1"/>
    <x v="6"/>
    <x v="31"/>
    <x v="0"/>
  </r>
  <r>
    <n v="578"/>
    <x v="4"/>
    <x v="6"/>
    <x v="31"/>
    <x v="4"/>
    <x v="6"/>
    <x v="31"/>
    <x v="0"/>
  </r>
  <r>
    <n v="15123"/>
    <x v="4"/>
    <x v="4"/>
    <x v="31"/>
    <x v="4"/>
    <x v="4"/>
    <x v="31"/>
    <x v="0"/>
  </r>
  <r>
    <n v="2119684"/>
    <x v="3"/>
    <x v="0"/>
    <x v="31"/>
    <x v="3"/>
    <x v="0"/>
    <x v="31"/>
    <x v="1"/>
  </r>
  <r>
    <n v="1147"/>
    <x v="4"/>
    <x v="2"/>
    <x v="31"/>
    <x v="4"/>
    <x v="2"/>
    <x v="31"/>
    <x v="0"/>
  </r>
  <r>
    <n v="792492"/>
    <x v="0"/>
    <x v="4"/>
    <x v="31"/>
    <x v="0"/>
    <x v="4"/>
    <x v="31"/>
    <x v="0"/>
  </r>
  <r>
    <n v="67601"/>
    <x v="0"/>
    <x v="0"/>
    <x v="31"/>
    <x v="0"/>
    <x v="0"/>
    <x v="31"/>
    <x v="0"/>
  </r>
  <r>
    <n v="149253"/>
    <x v="3"/>
    <x v="1"/>
    <x v="31"/>
    <x v="3"/>
    <x v="1"/>
    <x v="31"/>
    <x v="0"/>
  </r>
  <r>
    <n v="129977"/>
    <x v="2"/>
    <x v="4"/>
    <x v="31"/>
    <x v="2"/>
    <x v="4"/>
    <x v="31"/>
    <x v="0"/>
  </r>
  <r>
    <n v="779"/>
    <x v="2"/>
    <x v="2"/>
    <x v="31"/>
    <x v="2"/>
    <x v="2"/>
    <x v="31"/>
    <x v="0"/>
  </r>
  <r>
    <n v="921"/>
    <x v="3"/>
    <x v="5"/>
    <x v="31"/>
    <x v="3"/>
    <x v="5"/>
    <x v="31"/>
    <x v="0"/>
  </r>
  <r>
    <n v="202777"/>
    <x v="1"/>
    <x v="2"/>
    <x v="31"/>
    <x v="1"/>
    <x v="2"/>
    <x v="31"/>
    <x v="0"/>
  </r>
  <r>
    <n v="551055"/>
    <x v="5"/>
    <x v="2"/>
    <x v="31"/>
    <x v="5"/>
    <x v="2"/>
    <x v="31"/>
    <x v="0"/>
  </r>
  <r>
    <n v="2452278"/>
    <x v="0"/>
    <x v="2"/>
    <x v="31"/>
    <x v="0"/>
    <x v="2"/>
    <x v="31"/>
    <x v="1"/>
  </r>
  <r>
    <n v="1686331"/>
    <x v="2"/>
    <x v="3"/>
    <x v="31"/>
    <x v="2"/>
    <x v="3"/>
    <x v="31"/>
    <x v="1"/>
  </r>
  <r>
    <n v="72216"/>
    <x v="4"/>
    <x v="3"/>
    <x v="31"/>
    <x v="4"/>
    <x v="3"/>
    <x v="31"/>
    <x v="0"/>
  </r>
  <r>
    <n v="19182"/>
    <x v="0"/>
    <x v="1"/>
    <x v="31"/>
    <x v="0"/>
    <x v="1"/>
    <x v="31"/>
    <x v="0"/>
  </r>
  <r>
    <n v="66473"/>
    <x v="2"/>
    <x v="1"/>
    <x v="31"/>
    <x v="2"/>
    <x v="1"/>
    <x v="31"/>
    <x v="0"/>
  </r>
  <r>
    <n v="10606219"/>
    <x v="5"/>
    <x v="5"/>
    <x v="31"/>
    <x v="5"/>
    <x v="5"/>
    <x v="31"/>
    <x v="1"/>
  </r>
  <r>
    <n v="5"/>
    <x v="2"/>
    <x v="5"/>
    <x v="31"/>
    <x v="2"/>
    <x v="5"/>
    <x v="31"/>
    <x v="0"/>
  </r>
  <r>
    <n v="239402"/>
    <x v="1"/>
    <x v="0"/>
    <x v="31"/>
    <x v="1"/>
    <x v="0"/>
    <x v="31"/>
    <x v="0"/>
  </r>
  <r>
    <n v="132237"/>
    <x v="1"/>
    <x v="3"/>
    <x v="31"/>
    <x v="1"/>
    <x v="3"/>
    <x v="31"/>
    <x v="0"/>
  </r>
  <r>
    <n v="2150698"/>
    <x v="3"/>
    <x v="0"/>
    <x v="50"/>
    <x v="3"/>
    <x v="0"/>
    <x v="50"/>
    <x v="1"/>
  </r>
  <r>
    <n v="233967"/>
    <x v="1"/>
    <x v="5"/>
    <x v="50"/>
    <x v="1"/>
    <x v="5"/>
    <x v="50"/>
    <x v="0"/>
  </r>
  <r>
    <n v="7"/>
    <x v="2"/>
    <x v="5"/>
    <x v="50"/>
    <x v="2"/>
    <x v="5"/>
    <x v="50"/>
    <x v="0"/>
  </r>
  <r>
    <n v="155482"/>
    <x v="1"/>
    <x v="3"/>
    <x v="35"/>
    <x v="1"/>
    <x v="3"/>
    <x v="35"/>
    <x v="0"/>
  </r>
  <r>
    <n v="260422"/>
    <x v="1"/>
    <x v="2"/>
    <x v="35"/>
    <x v="1"/>
    <x v="2"/>
    <x v="35"/>
    <x v="0"/>
  </r>
  <r>
    <n v="12337"/>
    <x v="1"/>
    <x v="1"/>
    <x v="35"/>
    <x v="1"/>
    <x v="1"/>
    <x v="35"/>
    <x v="0"/>
  </r>
  <r>
    <n v="707320"/>
    <x v="0"/>
    <x v="4"/>
    <x v="35"/>
    <x v="0"/>
    <x v="4"/>
    <x v="35"/>
    <x v="0"/>
  </r>
  <r>
    <n v="128035"/>
    <x v="3"/>
    <x v="1"/>
    <x v="35"/>
    <x v="3"/>
    <x v="1"/>
    <x v="35"/>
    <x v="0"/>
  </r>
  <r>
    <n v="306873"/>
    <x v="1"/>
    <x v="5"/>
    <x v="35"/>
    <x v="1"/>
    <x v="5"/>
    <x v="35"/>
    <x v="0"/>
  </r>
  <r>
    <n v="19226"/>
    <x v="3"/>
    <x v="2"/>
    <x v="45"/>
    <x v="3"/>
    <x v="2"/>
    <x v="45"/>
    <x v="0"/>
  </r>
  <r>
    <n v="16355"/>
    <x v="0"/>
    <x v="1"/>
    <x v="45"/>
    <x v="0"/>
    <x v="1"/>
    <x v="45"/>
    <x v="0"/>
  </r>
  <r>
    <n v="15288"/>
    <x v="1"/>
    <x v="1"/>
    <x v="45"/>
    <x v="1"/>
    <x v="1"/>
    <x v="45"/>
    <x v="0"/>
  </r>
  <r>
    <n v="204658"/>
    <x v="1"/>
    <x v="6"/>
    <x v="45"/>
    <x v="1"/>
    <x v="6"/>
    <x v="45"/>
    <x v="0"/>
  </r>
  <r>
    <n v="911"/>
    <x v="2"/>
    <x v="2"/>
    <x v="45"/>
    <x v="2"/>
    <x v="2"/>
    <x v="45"/>
    <x v="0"/>
  </r>
  <r>
    <n v="1833621"/>
    <x v="3"/>
    <x v="0"/>
    <x v="45"/>
    <x v="3"/>
    <x v="0"/>
    <x v="45"/>
    <x v="1"/>
  </r>
  <r>
    <n v="2906475"/>
    <x v="4"/>
    <x v="1"/>
    <x v="45"/>
    <x v="4"/>
    <x v="1"/>
    <x v="45"/>
    <x v="1"/>
  </r>
  <r>
    <n v="133739"/>
    <x v="3"/>
    <x v="1"/>
    <x v="45"/>
    <x v="3"/>
    <x v="1"/>
    <x v="45"/>
    <x v="0"/>
  </r>
  <r>
    <n v="179017"/>
    <x v="2"/>
    <x v="4"/>
    <x v="45"/>
    <x v="2"/>
    <x v="4"/>
    <x v="45"/>
    <x v="0"/>
  </r>
  <r>
    <n v="16848"/>
    <x v="0"/>
    <x v="3"/>
    <x v="45"/>
    <x v="0"/>
    <x v="3"/>
    <x v="45"/>
    <x v="0"/>
  </r>
  <r>
    <n v="130557"/>
    <x v="4"/>
    <x v="0"/>
    <x v="45"/>
    <x v="4"/>
    <x v="0"/>
    <x v="45"/>
    <x v="0"/>
  </r>
  <r>
    <n v="169879"/>
    <x v="1"/>
    <x v="3"/>
    <x v="45"/>
    <x v="1"/>
    <x v="3"/>
    <x v="45"/>
    <x v="0"/>
  </r>
  <r>
    <n v="59734"/>
    <x v="0"/>
    <x v="0"/>
    <x v="45"/>
    <x v="0"/>
    <x v="0"/>
    <x v="45"/>
    <x v="0"/>
  </r>
  <r>
    <n v="7"/>
    <x v="2"/>
    <x v="5"/>
    <x v="45"/>
    <x v="2"/>
    <x v="5"/>
    <x v="45"/>
    <x v="0"/>
  </r>
  <r>
    <n v="7879"/>
    <x v="2"/>
    <x v="0"/>
    <x v="45"/>
    <x v="2"/>
    <x v="0"/>
    <x v="45"/>
    <x v="0"/>
  </r>
  <r>
    <n v="10133"/>
    <x v="3"/>
    <x v="6"/>
    <x v="45"/>
    <x v="3"/>
    <x v="6"/>
    <x v="45"/>
    <x v="0"/>
  </r>
  <r>
    <n v="86239"/>
    <x v="2"/>
    <x v="1"/>
    <x v="45"/>
    <x v="2"/>
    <x v="1"/>
    <x v="45"/>
    <x v="0"/>
  </r>
  <r>
    <n v="281267"/>
    <x v="1"/>
    <x v="5"/>
    <x v="45"/>
    <x v="1"/>
    <x v="5"/>
    <x v="45"/>
    <x v="0"/>
  </r>
  <r>
    <n v="1137"/>
    <x v="4"/>
    <x v="2"/>
    <x v="45"/>
    <x v="4"/>
    <x v="2"/>
    <x v="45"/>
    <x v="0"/>
  </r>
  <r>
    <n v="2173078"/>
    <x v="2"/>
    <x v="3"/>
    <x v="45"/>
    <x v="2"/>
    <x v="3"/>
    <x v="45"/>
    <x v="1"/>
  </r>
  <r>
    <n v="742"/>
    <x v="4"/>
    <x v="6"/>
    <x v="45"/>
    <x v="4"/>
    <x v="6"/>
    <x v="45"/>
    <x v="0"/>
  </r>
  <r>
    <n v="257565"/>
    <x v="3"/>
    <x v="4"/>
    <x v="45"/>
    <x v="3"/>
    <x v="4"/>
    <x v="45"/>
    <x v="0"/>
  </r>
  <r>
    <n v="701756"/>
    <x v="0"/>
    <x v="4"/>
    <x v="45"/>
    <x v="0"/>
    <x v="4"/>
    <x v="45"/>
    <x v="0"/>
  </r>
  <r>
    <n v="237804"/>
    <x v="1"/>
    <x v="2"/>
    <x v="45"/>
    <x v="1"/>
    <x v="2"/>
    <x v="45"/>
    <x v="0"/>
  </r>
  <r>
    <n v="993"/>
    <x v="2"/>
    <x v="2"/>
    <x v="42"/>
    <x v="2"/>
    <x v="2"/>
    <x v="42"/>
    <x v="0"/>
  </r>
  <r>
    <n v="155289"/>
    <x v="1"/>
    <x v="3"/>
    <x v="42"/>
    <x v="1"/>
    <x v="3"/>
    <x v="42"/>
    <x v="0"/>
  </r>
  <r>
    <n v="2917548"/>
    <x v="4"/>
    <x v="1"/>
    <x v="42"/>
    <x v="4"/>
    <x v="1"/>
    <x v="42"/>
    <x v="1"/>
  </r>
  <r>
    <n v="9565473"/>
    <x v="1"/>
    <x v="4"/>
    <x v="42"/>
    <x v="1"/>
    <x v="4"/>
    <x v="42"/>
    <x v="1"/>
  </r>
  <r>
    <n v="1193"/>
    <x v="4"/>
    <x v="2"/>
    <x v="42"/>
    <x v="4"/>
    <x v="2"/>
    <x v="42"/>
    <x v="0"/>
  </r>
  <r>
    <n v="990"/>
    <x v="4"/>
    <x v="6"/>
    <x v="42"/>
    <x v="4"/>
    <x v="6"/>
    <x v="42"/>
    <x v="0"/>
  </r>
  <r>
    <n v="146103"/>
    <x v="4"/>
    <x v="0"/>
    <x v="42"/>
    <x v="4"/>
    <x v="0"/>
    <x v="42"/>
    <x v="0"/>
  </r>
  <r>
    <n v="1858908"/>
    <x v="3"/>
    <x v="0"/>
    <x v="42"/>
    <x v="3"/>
    <x v="0"/>
    <x v="42"/>
    <x v="1"/>
  </r>
  <r>
    <n v="5547"/>
    <x v="3"/>
    <x v="3"/>
    <x v="42"/>
    <x v="3"/>
    <x v="3"/>
    <x v="42"/>
    <x v="0"/>
  </r>
  <r>
    <n v="275118"/>
    <x v="3"/>
    <x v="4"/>
    <x v="42"/>
    <x v="3"/>
    <x v="4"/>
    <x v="42"/>
    <x v="0"/>
  </r>
  <r>
    <n v="12048"/>
    <x v="1"/>
    <x v="1"/>
    <x v="42"/>
    <x v="1"/>
    <x v="1"/>
    <x v="42"/>
    <x v="0"/>
  </r>
  <r>
    <n v="220317"/>
    <x v="1"/>
    <x v="6"/>
    <x v="42"/>
    <x v="1"/>
    <x v="6"/>
    <x v="42"/>
    <x v="0"/>
  </r>
  <r>
    <n v="292208"/>
    <x v="1"/>
    <x v="5"/>
    <x v="42"/>
    <x v="1"/>
    <x v="5"/>
    <x v="42"/>
    <x v="0"/>
  </r>
  <r>
    <n v="16602"/>
    <x v="0"/>
    <x v="3"/>
    <x v="42"/>
    <x v="0"/>
    <x v="3"/>
    <x v="42"/>
    <x v="0"/>
  </r>
  <r>
    <n v="8377"/>
    <x v="2"/>
    <x v="0"/>
    <x v="42"/>
    <x v="2"/>
    <x v="0"/>
    <x v="42"/>
    <x v="0"/>
  </r>
  <r>
    <n v="247507"/>
    <x v="1"/>
    <x v="2"/>
    <x v="42"/>
    <x v="1"/>
    <x v="2"/>
    <x v="42"/>
    <x v="0"/>
  </r>
  <r>
    <n v="20586"/>
    <x v="4"/>
    <x v="4"/>
    <x v="42"/>
    <x v="4"/>
    <x v="4"/>
    <x v="42"/>
    <x v="0"/>
  </r>
  <r>
    <n v="79219"/>
    <x v="2"/>
    <x v="1"/>
    <x v="42"/>
    <x v="2"/>
    <x v="1"/>
    <x v="42"/>
    <x v="0"/>
  </r>
  <r>
    <n v="503498"/>
    <x v="5"/>
    <x v="2"/>
    <x v="42"/>
    <x v="5"/>
    <x v="2"/>
    <x v="42"/>
    <x v="0"/>
  </r>
  <r>
    <n v="122300"/>
    <x v="3"/>
    <x v="1"/>
    <x v="42"/>
    <x v="3"/>
    <x v="1"/>
    <x v="42"/>
    <x v="0"/>
  </r>
  <r>
    <n v="192499"/>
    <x v="2"/>
    <x v="4"/>
    <x v="42"/>
    <x v="2"/>
    <x v="4"/>
    <x v="42"/>
    <x v="0"/>
  </r>
  <r>
    <n v="674799"/>
    <x v="0"/>
    <x v="4"/>
    <x v="42"/>
    <x v="0"/>
    <x v="4"/>
    <x v="42"/>
    <x v="0"/>
  </r>
  <r>
    <n v="55902"/>
    <x v="0"/>
    <x v="0"/>
    <x v="42"/>
    <x v="0"/>
    <x v="0"/>
    <x v="42"/>
    <x v="0"/>
  </r>
  <r>
    <n v="270"/>
    <x v="2"/>
    <x v="6"/>
    <x v="42"/>
    <x v="2"/>
    <x v="6"/>
    <x v="42"/>
    <x v="0"/>
  </r>
  <r>
    <n v="10801318"/>
    <x v="5"/>
    <x v="5"/>
    <x v="42"/>
    <x v="5"/>
    <x v="5"/>
    <x v="42"/>
    <x v="1"/>
  </r>
  <r>
    <n v="16195"/>
    <x v="0"/>
    <x v="1"/>
    <x v="42"/>
    <x v="0"/>
    <x v="1"/>
    <x v="42"/>
    <x v="0"/>
  </r>
  <r>
    <n v="11839"/>
    <x v="3"/>
    <x v="6"/>
    <x v="42"/>
    <x v="3"/>
    <x v="6"/>
    <x v="42"/>
    <x v="0"/>
  </r>
  <r>
    <n v="82050"/>
    <x v="4"/>
    <x v="3"/>
    <x v="42"/>
    <x v="4"/>
    <x v="3"/>
    <x v="42"/>
    <x v="0"/>
  </r>
  <r>
    <n v="5460"/>
    <x v="3"/>
    <x v="3"/>
    <x v="35"/>
    <x v="3"/>
    <x v="3"/>
    <x v="35"/>
    <x v="0"/>
  </r>
  <r>
    <n v="11909"/>
    <x v="3"/>
    <x v="6"/>
    <x v="35"/>
    <x v="3"/>
    <x v="6"/>
    <x v="35"/>
    <x v="0"/>
  </r>
  <r>
    <n v="17610"/>
    <x v="0"/>
    <x v="1"/>
    <x v="49"/>
    <x v="0"/>
    <x v="1"/>
    <x v="49"/>
    <x v="0"/>
  </r>
  <r>
    <n v="524107"/>
    <x v="5"/>
    <x v="2"/>
    <x v="49"/>
    <x v="5"/>
    <x v="2"/>
    <x v="49"/>
    <x v="0"/>
  </r>
  <r>
    <n v="200515"/>
    <x v="1"/>
    <x v="6"/>
    <x v="49"/>
    <x v="1"/>
    <x v="6"/>
    <x v="49"/>
    <x v="0"/>
  </r>
  <r>
    <n v="180503"/>
    <x v="2"/>
    <x v="4"/>
    <x v="49"/>
    <x v="2"/>
    <x v="4"/>
    <x v="49"/>
    <x v="0"/>
  </r>
  <r>
    <n v="642744"/>
    <x v="0"/>
    <x v="4"/>
    <x v="49"/>
    <x v="0"/>
    <x v="4"/>
    <x v="49"/>
    <x v="0"/>
  </r>
  <r>
    <n v="2449418"/>
    <x v="0"/>
    <x v="2"/>
    <x v="49"/>
    <x v="0"/>
    <x v="2"/>
    <x v="49"/>
    <x v="1"/>
  </r>
  <r>
    <n v="79774"/>
    <x v="4"/>
    <x v="3"/>
    <x v="49"/>
    <x v="4"/>
    <x v="3"/>
    <x v="49"/>
    <x v="0"/>
  </r>
  <r>
    <n v="223808"/>
    <x v="1"/>
    <x v="2"/>
    <x v="49"/>
    <x v="1"/>
    <x v="2"/>
    <x v="49"/>
    <x v="0"/>
  </r>
  <r>
    <n v="266470"/>
    <x v="1"/>
    <x v="5"/>
    <x v="49"/>
    <x v="1"/>
    <x v="5"/>
    <x v="49"/>
    <x v="0"/>
  </r>
  <r>
    <n v="158639"/>
    <x v="1"/>
    <x v="3"/>
    <x v="49"/>
    <x v="1"/>
    <x v="3"/>
    <x v="49"/>
    <x v="0"/>
  </r>
  <r>
    <n v="17024"/>
    <x v="0"/>
    <x v="1"/>
    <x v="46"/>
    <x v="0"/>
    <x v="1"/>
    <x v="46"/>
    <x v="0"/>
  </r>
  <r>
    <n v="2944449"/>
    <x v="4"/>
    <x v="1"/>
    <x v="46"/>
    <x v="4"/>
    <x v="1"/>
    <x v="46"/>
    <x v="1"/>
  </r>
  <r>
    <n v="41"/>
    <x v="4"/>
    <x v="5"/>
    <x v="46"/>
    <x v="4"/>
    <x v="5"/>
    <x v="46"/>
    <x v="0"/>
  </r>
  <r>
    <n v="500987"/>
    <x v="5"/>
    <x v="2"/>
    <x v="46"/>
    <x v="5"/>
    <x v="2"/>
    <x v="46"/>
    <x v="0"/>
  </r>
  <r>
    <n v="264252"/>
    <x v="3"/>
    <x v="4"/>
    <x v="46"/>
    <x v="3"/>
    <x v="4"/>
    <x v="46"/>
    <x v="0"/>
  </r>
  <r>
    <n v="142253"/>
    <x v="4"/>
    <x v="0"/>
    <x v="46"/>
    <x v="4"/>
    <x v="0"/>
    <x v="46"/>
    <x v="0"/>
  </r>
  <r>
    <n v="653413"/>
    <x v="0"/>
    <x v="4"/>
    <x v="46"/>
    <x v="0"/>
    <x v="4"/>
    <x v="46"/>
    <x v="0"/>
  </r>
  <r>
    <n v="19285"/>
    <x v="4"/>
    <x v="4"/>
    <x v="46"/>
    <x v="4"/>
    <x v="4"/>
    <x v="46"/>
    <x v="0"/>
  </r>
  <r>
    <n v="18112"/>
    <x v="0"/>
    <x v="3"/>
    <x v="46"/>
    <x v="0"/>
    <x v="3"/>
    <x v="46"/>
    <x v="0"/>
  </r>
  <r>
    <n v="9560580"/>
    <x v="1"/>
    <x v="4"/>
    <x v="46"/>
    <x v="1"/>
    <x v="4"/>
    <x v="46"/>
    <x v="1"/>
  </r>
  <r>
    <n v="1179"/>
    <x v="4"/>
    <x v="2"/>
    <x v="46"/>
    <x v="4"/>
    <x v="2"/>
    <x v="46"/>
    <x v="0"/>
  </r>
  <r>
    <n v="2236002"/>
    <x v="2"/>
    <x v="3"/>
    <x v="46"/>
    <x v="2"/>
    <x v="3"/>
    <x v="46"/>
    <x v="1"/>
  </r>
  <r>
    <n v="10101"/>
    <x v="3"/>
    <x v="6"/>
    <x v="46"/>
    <x v="3"/>
    <x v="6"/>
    <x v="46"/>
    <x v="0"/>
  </r>
  <r>
    <n v="19177"/>
    <x v="3"/>
    <x v="2"/>
    <x v="46"/>
    <x v="3"/>
    <x v="2"/>
    <x v="46"/>
    <x v="0"/>
  </r>
  <r>
    <n v="1380"/>
    <x v="3"/>
    <x v="5"/>
    <x v="46"/>
    <x v="3"/>
    <x v="5"/>
    <x v="46"/>
    <x v="0"/>
  </r>
  <r>
    <n v="53846"/>
    <x v="0"/>
    <x v="0"/>
    <x v="46"/>
    <x v="0"/>
    <x v="0"/>
    <x v="46"/>
    <x v="0"/>
  </r>
  <r>
    <n v="10908462"/>
    <x v="5"/>
    <x v="5"/>
    <x v="46"/>
    <x v="5"/>
    <x v="5"/>
    <x v="46"/>
    <x v="1"/>
  </r>
  <r>
    <n v="8411"/>
    <x v="2"/>
    <x v="0"/>
    <x v="46"/>
    <x v="2"/>
    <x v="0"/>
    <x v="46"/>
    <x v="0"/>
  </r>
  <r>
    <n v="187135"/>
    <x v="2"/>
    <x v="4"/>
    <x v="46"/>
    <x v="2"/>
    <x v="4"/>
    <x v="46"/>
    <x v="0"/>
  </r>
  <r>
    <n v="932"/>
    <x v="2"/>
    <x v="2"/>
    <x v="46"/>
    <x v="2"/>
    <x v="2"/>
    <x v="46"/>
    <x v="0"/>
  </r>
  <r>
    <n v="215996"/>
    <x v="1"/>
    <x v="0"/>
    <x v="46"/>
    <x v="1"/>
    <x v="0"/>
    <x v="46"/>
    <x v="0"/>
  </r>
  <r>
    <n v="877"/>
    <x v="4"/>
    <x v="6"/>
    <x v="46"/>
    <x v="4"/>
    <x v="6"/>
    <x v="46"/>
    <x v="0"/>
  </r>
  <r>
    <n v="233597"/>
    <x v="1"/>
    <x v="2"/>
    <x v="46"/>
    <x v="1"/>
    <x v="2"/>
    <x v="46"/>
    <x v="0"/>
  </r>
  <r>
    <n v="221"/>
    <x v="2"/>
    <x v="6"/>
    <x v="46"/>
    <x v="2"/>
    <x v="6"/>
    <x v="46"/>
    <x v="0"/>
  </r>
  <r>
    <n v="384035"/>
    <x v="5"/>
    <x v="2"/>
    <x v="19"/>
    <x v="5"/>
    <x v="2"/>
    <x v="19"/>
    <x v="0"/>
  </r>
  <r>
    <n v="250919"/>
    <x v="3"/>
    <x v="4"/>
    <x v="19"/>
    <x v="3"/>
    <x v="4"/>
    <x v="19"/>
    <x v="0"/>
  </r>
  <r>
    <n v="4435"/>
    <x v="3"/>
    <x v="3"/>
    <x v="19"/>
    <x v="3"/>
    <x v="3"/>
    <x v="19"/>
    <x v="0"/>
  </r>
  <r>
    <n v="554567"/>
    <x v="0"/>
    <x v="4"/>
    <x v="19"/>
    <x v="0"/>
    <x v="4"/>
    <x v="19"/>
    <x v="0"/>
  </r>
  <r>
    <n v="49126"/>
    <x v="0"/>
    <x v="0"/>
    <x v="19"/>
    <x v="0"/>
    <x v="0"/>
    <x v="19"/>
    <x v="0"/>
  </r>
  <r>
    <n v="1962395"/>
    <x v="2"/>
    <x v="3"/>
    <x v="19"/>
    <x v="2"/>
    <x v="3"/>
    <x v="19"/>
    <x v="1"/>
  </r>
  <r>
    <n v="366500"/>
    <x v="1"/>
    <x v="5"/>
    <x v="19"/>
    <x v="1"/>
    <x v="5"/>
    <x v="19"/>
    <x v="0"/>
  </r>
  <r>
    <n v="712"/>
    <x v="4"/>
    <x v="6"/>
    <x v="19"/>
    <x v="4"/>
    <x v="6"/>
    <x v="19"/>
    <x v="0"/>
  </r>
  <r>
    <n v="160905"/>
    <x v="2"/>
    <x v="4"/>
    <x v="19"/>
    <x v="2"/>
    <x v="4"/>
    <x v="19"/>
    <x v="0"/>
  </r>
  <r>
    <n v="12227"/>
    <x v="0"/>
    <x v="3"/>
    <x v="19"/>
    <x v="0"/>
    <x v="3"/>
    <x v="19"/>
    <x v="0"/>
  </r>
  <r>
    <n v="1951061"/>
    <x v="3"/>
    <x v="0"/>
    <x v="19"/>
    <x v="3"/>
    <x v="0"/>
    <x v="19"/>
    <x v="1"/>
  </r>
  <r>
    <n v="66274"/>
    <x v="4"/>
    <x v="3"/>
    <x v="19"/>
    <x v="4"/>
    <x v="3"/>
    <x v="19"/>
    <x v="0"/>
  </r>
  <r>
    <n v="76317"/>
    <x v="2"/>
    <x v="1"/>
    <x v="19"/>
    <x v="2"/>
    <x v="1"/>
    <x v="19"/>
    <x v="0"/>
  </r>
  <r>
    <n v="4365"/>
    <x v="3"/>
    <x v="3"/>
    <x v="51"/>
    <x v="3"/>
    <x v="3"/>
    <x v="51"/>
    <x v="0"/>
  </r>
  <r>
    <n v="798"/>
    <x v="4"/>
    <x v="2"/>
    <x v="51"/>
    <x v="4"/>
    <x v="2"/>
    <x v="51"/>
    <x v="0"/>
  </r>
  <r>
    <n v="589"/>
    <x v="2"/>
    <x v="2"/>
    <x v="51"/>
    <x v="2"/>
    <x v="2"/>
    <x v="51"/>
    <x v="0"/>
  </r>
  <r>
    <n v="48543"/>
    <x v="0"/>
    <x v="0"/>
    <x v="51"/>
    <x v="0"/>
    <x v="0"/>
    <x v="51"/>
    <x v="0"/>
  </r>
  <r>
    <n v="1957934"/>
    <x v="3"/>
    <x v="0"/>
    <x v="51"/>
    <x v="3"/>
    <x v="0"/>
    <x v="51"/>
    <x v="1"/>
  </r>
  <r>
    <n v="75380"/>
    <x v="2"/>
    <x v="1"/>
    <x v="51"/>
    <x v="2"/>
    <x v="1"/>
    <x v="51"/>
    <x v="0"/>
  </r>
  <r>
    <n v="7143"/>
    <x v="3"/>
    <x v="6"/>
    <x v="51"/>
    <x v="3"/>
    <x v="6"/>
    <x v="51"/>
    <x v="0"/>
  </r>
  <r>
    <n v="11316"/>
    <x v="0"/>
    <x v="3"/>
    <x v="51"/>
    <x v="0"/>
    <x v="3"/>
    <x v="51"/>
    <x v="0"/>
  </r>
  <r>
    <n v="7568"/>
    <x v="2"/>
    <x v="0"/>
    <x v="51"/>
    <x v="2"/>
    <x v="0"/>
    <x v="51"/>
    <x v="0"/>
  </r>
  <r>
    <n v="118555"/>
    <x v="3"/>
    <x v="1"/>
    <x v="51"/>
    <x v="3"/>
    <x v="1"/>
    <x v="51"/>
    <x v="0"/>
  </r>
  <r>
    <n v="10492342"/>
    <x v="5"/>
    <x v="5"/>
    <x v="51"/>
    <x v="5"/>
    <x v="5"/>
    <x v="51"/>
    <x v="1"/>
  </r>
  <r>
    <n v="1629"/>
    <x v="3"/>
    <x v="5"/>
    <x v="51"/>
    <x v="3"/>
    <x v="5"/>
    <x v="51"/>
    <x v="0"/>
  </r>
  <r>
    <n v="9255632"/>
    <x v="1"/>
    <x v="4"/>
    <x v="51"/>
    <x v="1"/>
    <x v="4"/>
    <x v="51"/>
    <x v="1"/>
  </r>
  <r>
    <n v="198389"/>
    <x v="1"/>
    <x v="0"/>
    <x v="51"/>
    <x v="1"/>
    <x v="0"/>
    <x v="51"/>
    <x v="0"/>
  </r>
  <r>
    <n v="13982"/>
    <x v="3"/>
    <x v="2"/>
    <x v="51"/>
    <x v="3"/>
    <x v="2"/>
    <x v="51"/>
    <x v="0"/>
  </r>
  <r>
    <n v="120025"/>
    <x v="1"/>
    <x v="3"/>
    <x v="51"/>
    <x v="1"/>
    <x v="3"/>
    <x v="51"/>
    <x v="0"/>
  </r>
  <r>
    <n v="49"/>
    <x v="4"/>
    <x v="5"/>
    <x v="51"/>
    <x v="4"/>
    <x v="5"/>
    <x v="51"/>
    <x v="0"/>
  </r>
  <r>
    <n v="181687"/>
    <x v="1"/>
    <x v="2"/>
    <x v="51"/>
    <x v="1"/>
    <x v="2"/>
    <x v="51"/>
    <x v="0"/>
  </r>
  <r>
    <n v="1930081"/>
    <x v="2"/>
    <x v="3"/>
    <x v="51"/>
    <x v="2"/>
    <x v="3"/>
    <x v="51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">
  <r>
    <n v="91639"/>
    <x v="0"/>
    <x v="0"/>
    <s v="New Customers"/>
    <x v="0"/>
    <x v="0"/>
    <n v="9"/>
    <d v="2021-12-17T00:00:00"/>
  </r>
  <r>
    <n v="30623"/>
    <x v="0"/>
    <x v="1"/>
    <s v="Lapsing"/>
    <x v="0"/>
    <x v="1"/>
    <n v="5"/>
    <d v="2021-12-17T00:00:00"/>
  </r>
  <r>
    <n v="65563"/>
    <x v="1"/>
    <x v="2"/>
    <s v="High Value"/>
    <x v="1"/>
    <x v="2"/>
    <n v="1"/>
    <d v="2021-12-17T00:00:00"/>
  </r>
  <r>
    <n v="10073"/>
    <x v="0"/>
    <x v="3"/>
    <s v="Frequent Low Spend"/>
    <x v="0"/>
    <x v="3"/>
    <n v="3"/>
    <d v="2021-12-17T00:00:00"/>
  </r>
  <r>
    <n v="333347"/>
    <x v="1"/>
    <x v="4"/>
    <s v="Lapsing"/>
    <x v="1"/>
    <x v="4"/>
    <n v="5"/>
    <d v="2021-12-17T00:00:00"/>
  </r>
  <r>
    <n v="12282"/>
    <x v="2"/>
    <x v="1"/>
    <s v="New Customers"/>
    <x v="2"/>
    <x v="1"/>
    <n v="9"/>
    <d v="2021-12-17T00:00:00"/>
  </r>
  <r>
    <n v="55769"/>
    <x v="0"/>
    <x v="3"/>
    <s v="New Customers"/>
    <x v="0"/>
    <x v="3"/>
    <n v="9"/>
    <d v="2021-12-17T00:00:00"/>
  </r>
  <r>
    <n v="29168"/>
    <x v="3"/>
    <x v="3"/>
    <s v="Lower Value"/>
    <x v="3"/>
    <x v="3"/>
    <n v="4"/>
    <d v="2021-12-17T00:00:00"/>
  </r>
  <r>
    <n v="315619"/>
    <x v="2"/>
    <x v="5"/>
    <s v="New Customers"/>
    <x v="2"/>
    <x v="5"/>
    <n v="9"/>
    <d v="2021-12-17T00:00:00"/>
  </r>
  <r>
    <n v="519873"/>
    <x v="4"/>
    <x v="6"/>
    <s v="Occasional High Spend"/>
    <x v="4"/>
    <x v="6"/>
    <n v="2"/>
    <d v="2021-12-17T00:00:00"/>
  </r>
  <r>
    <n v="154602"/>
    <x v="1"/>
    <x v="1"/>
    <s v="Gone Away"/>
    <x v="1"/>
    <x v="1"/>
    <n v="6"/>
    <d v="2021-12-17T00:00:00"/>
  </r>
  <r>
    <n v="392944"/>
    <x v="3"/>
    <x v="5"/>
    <s v="New Customers"/>
    <x v="3"/>
    <x v="5"/>
    <n v="9"/>
    <d v="2021-12-17T00:00:00"/>
  </r>
  <r>
    <n v="89005"/>
    <x v="3"/>
    <x v="0"/>
    <s v="High Value"/>
    <x v="3"/>
    <x v="0"/>
    <n v="1"/>
    <d v="2021-12-17T00:00:00"/>
  </r>
  <r>
    <n v="1710392"/>
    <x v="1"/>
    <x v="4"/>
    <s v="Lower Value"/>
    <x v="1"/>
    <x v="4"/>
    <n v="4"/>
    <d v="2021-12-17T00:00:00"/>
  </r>
  <r>
    <n v="128012"/>
    <x v="5"/>
    <x v="2"/>
    <s v="Lower Value"/>
    <x v="5"/>
    <x v="2"/>
    <n v="4"/>
    <d v="2021-12-17T00:00:00"/>
  </r>
  <r>
    <n v="110083"/>
    <x v="4"/>
    <x v="1"/>
    <s v="Occasional High Spend"/>
    <x v="4"/>
    <x v="1"/>
    <n v="2"/>
    <d v="2021-12-17T00:00:00"/>
  </r>
  <r>
    <n v="9420"/>
    <x v="5"/>
    <x v="3"/>
    <s v="Lapsing"/>
    <x v="5"/>
    <x v="3"/>
    <n v="5"/>
    <d v="2021-12-17T00:00:00"/>
  </r>
  <r>
    <n v="393541"/>
    <x v="3"/>
    <x v="0"/>
    <s v="New Customers"/>
    <x v="3"/>
    <x v="0"/>
    <n v="9"/>
    <d v="2021-12-17T00:00:00"/>
  </r>
  <r>
    <n v="4023"/>
    <x v="2"/>
    <x v="0"/>
    <s v="Lapsing"/>
    <x v="2"/>
    <x v="0"/>
    <n v="5"/>
    <d v="2021-12-17T00:00:00"/>
  </r>
  <r>
    <n v="266612"/>
    <x v="1"/>
    <x v="1"/>
    <s v="New Customers"/>
    <x v="1"/>
    <x v="1"/>
    <n v="9"/>
    <d v="2021-12-17T00:00:00"/>
  </r>
  <r>
    <n v="66397"/>
    <x v="1"/>
    <x v="1"/>
    <s v="Occasional High Spend"/>
    <x v="1"/>
    <x v="1"/>
    <n v="2"/>
    <d v="2021-12-17T00:00:00"/>
  </r>
  <r>
    <n v="14164"/>
    <x v="0"/>
    <x v="6"/>
    <s v="High Value"/>
    <x v="0"/>
    <x v="6"/>
    <n v="1"/>
    <d v="2021-12-17T00:00:00"/>
  </r>
  <r>
    <n v="189412"/>
    <x v="1"/>
    <x v="4"/>
    <s v="Frequent Low Spend"/>
    <x v="1"/>
    <x v="4"/>
    <n v="3"/>
    <d v="2021-12-17T00:00:00"/>
  </r>
  <r>
    <n v="6465"/>
    <x v="5"/>
    <x v="0"/>
    <s v="Occasional High Spend"/>
    <x v="5"/>
    <x v="0"/>
    <n v="2"/>
    <d v="2021-12-17T00:00:00"/>
  </r>
  <r>
    <n v="40050"/>
    <x v="5"/>
    <x v="1"/>
    <s v="New Customers"/>
    <x v="5"/>
    <x v="1"/>
    <n v="9"/>
    <d v="2021-12-17T00:00:00"/>
  </r>
  <r>
    <n v="16817"/>
    <x v="5"/>
    <x v="6"/>
    <s v="Occasional High Spend"/>
    <x v="5"/>
    <x v="6"/>
    <n v="2"/>
    <d v="2021-12-17T00:00:00"/>
  </r>
  <r>
    <n v="14119"/>
    <x v="1"/>
    <x v="2"/>
    <s v="Frequent Low Spend"/>
    <x v="1"/>
    <x v="2"/>
    <n v="3"/>
    <d v="2021-12-17T00:00:00"/>
  </r>
  <r>
    <n v="7028"/>
    <x v="0"/>
    <x v="3"/>
    <s v="Gone Away"/>
    <x v="0"/>
    <x v="3"/>
    <n v="6"/>
    <d v="2021-12-17T00:00:00"/>
  </r>
  <r>
    <n v="25355"/>
    <x v="3"/>
    <x v="4"/>
    <s v="High Value"/>
    <x v="3"/>
    <x v="4"/>
    <n v="1"/>
    <d v="2021-12-17T00:00:00"/>
  </r>
  <r>
    <n v="14619"/>
    <x v="5"/>
    <x v="6"/>
    <s v="Lapsing"/>
    <x v="5"/>
    <x v="6"/>
    <n v="5"/>
    <d v="2021-12-17T00:00:00"/>
  </r>
  <r>
    <n v="13066"/>
    <x v="3"/>
    <x v="6"/>
    <s v="Lower Value"/>
    <x v="3"/>
    <x v="6"/>
    <n v="4"/>
    <d v="2021-12-17T00:00:00"/>
  </r>
  <r>
    <n v="5666"/>
    <x v="2"/>
    <x v="0"/>
    <s v="Gone Away"/>
    <x v="2"/>
    <x v="0"/>
    <n v="6"/>
    <d v="2021-12-17T00:00:00"/>
  </r>
  <r>
    <n v="33018"/>
    <x v="1"/>
    <x v="0"/>
    <s v="High Value"/>
    <x v="1"/>
    <x v="0"/>
    <n v="1"/>
    <d v="2021-12-17T00:00:00"/>
  </r>
  <r>
    <n v="8868"/>
    <x v="2"/>
    <x v="1"/>
    <s v="Lower Value"/>
    <x v="2"/>
    <x v="1"/>
    <n v="4"/>
    <d v="2021-12-17T00:00:00"/>
  </r>
  <r>
    <n v="21969"/>
    <x v="3"/>
    <x v="0"/>
    <s v="Gone Away"/>
    <x v="3"/>
    <x v="0"/>
    <n v="6"/>
    <d v="2021-12-17T00:00:00"/>
  </r>
  <r>
    <n v="402592"/>
    <x v="4"/>
    <x v="6"/>
    <s v="New Customers"/>
    <x v="4"/>
    <x v="6"/>
    <n v="9"/>
    <d v="2021-12-17T00:00:00"/>
  </r>
  <r>
    <n v="252068"/>
    <x v="4"/>
    <x v="4"/>
    <s v="Lapsing"/>
    <x v="4"/>
    <x v="4"/>
    <n v="5"/>
    <d v="2021-12-17T00:00:00"/>
  </r>
  <r>
    <n v="43514"/>
    <x v="0"/>
    <x v="0"/>
    <s v="Frequent Low Spend"/>
    <x v="0"/>
    <x v="0"/>
    <n v="3"/>
    <d v="2021-12-17T00:00:00"/>
  </r>
  <r>
    <n v="19958"/>
    <x v="4"/>
    <x v="2"/>
    <s v="Lapsing"/>
    <x v="4"/>
    <x v="2"/>
    <n v="5"/>
    <d v="2021-12-17T00:00:00"/>
  </r>
  <r>
    <n v="19693"/>
    <x v="4"/>
    <x v="0"/>
    <s v="High Value"/>
    <x v="4"/>
    <x v="0"/>
    <n v="1"/>
    <d v="2021-12-17T00:00:00"/>
  </r>
  <r>
    <n v="93204"/>
    <x v="1"/>
    <x v="6"/>
    <s v="Occasional High Spend"/>
    <x v="1"/>
    <x v="6"/>
    <n v="2"/>
    <d v="2021-12-17T00:00:00"/>
  </r>
  <r>
    <n v="50567"/>
    <x v="0"/>
    <x v="6"/>
    <s v="New Customers"/>
    <x v="0"/>
    <x v="6"/>
    <n v="9"/>
    <d v="2021-12-17T00:00:00"/>
  </r>
  <r>
    <n v="4554"/>
    <x v="2"/>
    <x v="6"/>
    <s v="High Value"/>
    <x v="2"/>
    <x v="6"/>
    <n v="1"/>
    <d v="2021-12-17T00:00:00"/>
  </r>
  <r>
    <n v="13867"/>
    <x v="3"/>
    <x v="2"/>
    <s v="Lower Value"/>
    <x v="3"/>
    <x v="2"/>
    <n v="4"/>
    <d v="2021-12-17T00:00:00"/>
  </r>
  <r>
    <n v="7186"/>
    <x v="4"/>
    <x v="2"/>
    <s v="Frequent Low Spend"/>
    <x v="4"/>
    <x v="2"/>
    <n v="3"/>
    <d v="2021-12-17T00:00:00"/>
  </r>
  <r>
    <n v="1155"/>
    <x v="2"/>
    <x v="6"/>
    <s v="Frequent Low Spend"/>
    <x v="2"/>
    <x v="6"/>
    <n v="3"/>
    <d v="2021-12-17T00:00:00"/>
  </r>
  <r>
    <n v="15294"/>
    <x v="5"/>
    <x v="1"/>
    <s v="Gone Away"/>
    <x v="5"/>
    <x v="1"/>
    <n v="6"/>
    <d v="2021-12-17T00:00:00"/>
  </r>
  <r>
    <n v="78882"/>
    <x v="3"/>
    <x v="3"/>
    <s v="New Customers"/>
    <x v="3"/>
    <x v="3"/>
    <n v="9"/>
    <d v="2021-12-17T00:00:00"/>
  </r>
  <r>
    <n v="22711"/>
    <x v="5"/>
    <x v="0"/>
    <s v="New Customers"/>
    <x v="5"/>
    <x v="0"/>
    <n v="9"/>
    <d v="2021-12-17T00:00:00"/>
  </r>
  <r>
    <n v="13863"/>
    <x v="5"/>
    <x v="3"/>
    <s v="Gone Away"/>
    <x v="5"/>
    <x v="3"/>
    <n v="6"/>
    <d v="2021-12-17T00:00:00"/>
  </r>
  <r>
    <n v="3931"/>
    <x v="0"/>
    <x v="2"/>
    <s v="Frequent Low Spend"/>
    <x v="0"/>
    <x v="2"/>
    <n v="3"/>
    <d v="2021-12-17T00:00:00"/>
  </r>
  <r>
    <n v="73070"/>
    <x v="2"/>
    <x v="0"/>
    <s v="High Value"/>
    <x v="2"/>
    <x v="0"/>
    <n v="1"/>
    <d v="2021-12-17T00:00:00"/>
  </r>
  <r>
    <n v="43686"/>
    <x v="5"/>
    <x v="4"/>
    <s v="Lapsing"/>
    <x v="5"/>
    <x v="4"/>
    <n v="5"/>
    <d v="2021-12-17T00:00:00"/>
  </r>
  <r>
    <n v="1003743"/>
    <x v="4"/>
    <x v="4"/>
    <s v="Lower Value"/>
    <x v="4"/>
    <x v="4"/>
    <n v="4"/>
    <d v="2021-12-17T00:00:00"/>
  </r>
  <r>
    <n v="297394"/>
    <x v="4"/>
    <x v="1"/>
    <s v="Gone Away"/>
    <x v="4"/>
    <x v="1"/>
    <n v="6"/>
    <d v="2021-12-17T00:00:00"/>
  </r>
  <r>
    <n v="58720"/>
    <x v="1"/>
    <x v="3"/>
    <s v="High Value"/>
    <x v="1"/>
    <x v="3"/>
    <n v="1"/>
    <d v="2021-12-17T00:00:00"/>
  </r>
  <r>
    <n v="8582"/>
    <x v="0"/>
    <x v="1"/>
    <s v="Frequent Low Spend"/>
    <x v="0"/>
    <x v="1"/>
    <n v="3"/>
    <d v="2021-12-17T00:00:00"/>
  </r>
  <r>
    <n v="319938"/>
    <x v="3"/>
    <x v="0"/>
    <s v="Frequent Low Spend"/>
    <x v="3"/>
    <x v="0"/>
    <n v="3"/>
    <d v="2021-12-17T00:00:00"/>
  </r>
  <r>
    <n v="24257"/>
    <x v="5"/>
    <x v="2"/>
    <s v="Lapsing"/>
    <x v="5"/>
    <x v="2"/>
    <n v="5"/>
    <d v="2021-12-17T00:00:00"/>
  </r>
  <r>
    <n v="7389"/>
    <x v="5"/>
    <x v="0"/>
    <s v="Frequent Low Spend"/>
    <x v="5"/>
    <x v="0"/>
    <n v="3"/>
    <d v="2021-12-17T00:00:00"/>
  </r>
  <r>
    <n v="1790467"/>
    <x v="1"/>
    <x v="5"/>
    <s v="New Customers"/>
    <x v="1"/>
    <x v="5"/>
    <n v="9"/>
    <d v="2021-12-17T00:00:00"/>
  </r>
  <r>
    <n v="34236"/>
    <x v="1"/>
    <x v="6"/>
    <s v="Frequent Low Spend"/>
    <x v="1"/>
    <x v="6"/>
    <n v="3"/>
    <d v="2021-12-17T00:00:00"/>
  </r>
  <r>
    <n v="165448"/>
    <x v="3"/>
    <x v="4"/>
    <s v="Lower Value"/>
    <x v="3"/>
    <x v="4"/>
    <n v="4"/>
    <d v="2021-12-17T00:00:00"/>
  </r>
  <r>
    <n v="70247"/>
    <x v="5"/>
    <x v="4"/>
    <s v="Gone Away"/>
    <x v="5"/>
    <x v="4"/>
    <n v="6"/>
    <d v="2021-12-17T00:00:00"/>
  </r>
  <r>
    <n v="11218"/>
    <x v="5"/>
    <x v="0"/>
    <s v="High Value"/>
    <x v="5"/>
    <x v="0"/>
    <n v="1"/>
    <d v="2021-12-17T00:00:00"/>
  </r>
  <r>
    <n v="103706"/>
    <x v="4"/>
    <x v="1"/>
    <s v="Frequent Low Spend"/>
    <x v="4"/>
    <x v="1"/>
    <n v="3"/>
    <d v="2021-12-17T00:00:00"/>
  </r>
  <r>
    <n v="76664"/>
    <x v="0"/>
    <x v="2"/>
    <s v="New Customers"/>
    <x v="0"/>
    <x v="2"/>
    <n v="9"/>
    <d v="2021-12-17T00:00:00"/>
  </r>
  <r>
    <n v="20108"/>
    <x v="3"/>
    <x v="1"/>
    <s v="New Customers"/>
    <x v="3"/>
    <x v="1"/>
    <n v="9"/>
    <d v="2021-12-17T00:00:00"/>
  </r>
  <r>
    <n v="68948"/>
    <x v="0"/>
    <x v="6"/>
    <s v="Lapsing"/>
    <x v="0"/>
    <x v="6"/>
    <n v="5"/>
    <d v="2021-12-17T00:00:00"/>
  </r>
  <r>
    <n v="105504"/>
    <x v="4"/>
    <x v="0"/>
    <s v="New Customers"/>
    <x v="4"/>
    <x v="0"/>
    <n v="9"/>
    <d v="2021-12-17T00:00:00"/>
  </r>
  <r>
    <n v="4054"/>
    <x v="3"/>
    <x v="6"/>
    <s v="Gone Away"/>
    <x v="3"/>
    <x v="6"/>
    <n v="6"/>
    <d v="2021-12-17T00:00:00"/>
  </r>
  <r>
    <n v="20342"/>
    <x v="0"/>
    <x v="1"/>
    <s v="Occasional High Spend"/>
    <x v="0"/>
    <x v="1"/>
    <n v="2"/>
    <d v="2021-12-17T00:00:00"/>
  </r>
  <r>
    <n v="1746799"/>
    <x v="1"/>
    <x v="4"/>
    <s v="New Customers"/>
    <x v="1"/>
    <x v="4"/>
    <n v="9"/>
    <d v="2021-12-17T00:00:00"/>
  </r>
  <r>
    <n v="18416"/>
    <x v="3"/>
    <x v="4"/>
    <s v="Occasional High Spend"/>
    <x v="3"/>
    <x v="4"/>
    <n v="2"/>
    <d v="2021-12-17T00:00:00"/>
  </r>
  <r>
    <n v="6098"/>
    <x v="2"/>
    <x v="1"/>
    <s v="High Value"/>
    <x v="2"/>
    <x v="1"/>
    <n v="1"/>
    <d v="2021-12-17T00:00:00"/>
  </r>
  <r>
    <n v="110274"/>
    <x v="0"/>
    <x v="4"/>
    <s v="Lapsing"/>
    <x v="0"/>
    <x v="4"/>
    <n v="5"/>
    <d v="2021-12-17T00:00:00"/>
  </r>
  <r>
    <n v="187199"/>
    <x v="1"/>
    <x v="6"/>
    <s v="New Customers"/>
    <x v="1"/>
    <x v="6"/>
    <n v="9"/>
    <d v="2021-12-17T00:00:00"/>
  </r>
  <r>
    <n v="130425"/>
    <x v="2"/>
    <x v="3"/>
    <s v="Lower Value"/>
    <x v="2"/>
    <x v="3"/>
    <n v="4"/>
    <d v="2021-12-17T00:00:00"/>
  </r>
  <r>
    <n v="28916"/>
    <x v="1"/>
    <x v="1"/>
    <s v="Frequent Low Spend"/>
    <x v="1"/>
    <x v="1"/>
    <n v="3"/>
    <d v="2021-12-17T00:00:00"/>
  </r>
  <r>
    <n v="40265"/>
    <x v="2"/>
    <x v="3"/>
    <s v="Gone Away"/>
    <x v="2"/>
    <x v="3"/>
    <n v="6"/>
    <d v="2021-12-17T00:00:00"/>
  </r>
  <r>
    <n v="4611"/>
    <x v="4"/>
    <x v="3"/>
    <s v="Lapsing"/>
    <x v="4"/>
    <x v="3"/>
    <n v="5"/>
    <d v="2021-12-17T00:00:00"/>
  </r>
  <r>
    <n v="475735"/>
    <x v="0"/>
    <x v="4"/>
    <s v="Lower Value"/>
    <x v="0"/>
    <x v="4"/>
    <n v="4"/>
    <d v="2021-12-17T00:00:00"/>
  </r>
  <r>
    <n v="151546"/>
    <x v="5"/>
    <x v="2"/>
    <s v="Occasional High Spend"/>
    <x v="5"/>
    <x v="2"/>
    <n v="2"/>
    <d v="2021-12-17T00:00:00"/>
  </r>
  <r>
    <n v="5589"/>
    <x v="3"/>
    <x v="2"/>
    <s v="Occasional High Spend"/>
    <x v="3"/>
    <x v="2"/>
    <n v="2"/>
    <d v="2021-12-17T00:00:00"/>
  </r>
  <r>
    <n v="1469"/>
    <x v="3"/>
    <x v="1"/>
    <s v="Occasional High Spend"/>
    <x v="3"/>
    <x v="1"/>
    <n v="2"/>
    <d v="2021-12-17T00:00:00"/>
  </r>
  <r>
    <n v="15139"/>
    <x v="5"/>
    <x v="0"/>
    <s v="Lower Value"/>
    <x v="5"/>
    <x v="0"/>
    <n v="4"/>
    <d v="2021-12-17T00:00:00"/>
  </r>
  <r>
    <n v="10891"/>
    <x v="2"/>
    <x v="6"/>
    <s v="Lower Value"/>
    <x v="2"/>
    <x v="6"/>
    <n v="4"/>
    <d v="2021-12-17T00:00:00"/>
  </r>
  <r>
    <n v="4684"/>
    <x v="2"/>
    <x v="1"/>
    <s v="Occasional High Spend"/>
    <x v="2"/>
    <x v="1"/>
    <n v="2"/>
    <d v="2021-12-17T00:00:00"/>
  </r>
  <r>
    <n v="2025"/>
    <x v="3"/>
    <x v="1"/>
    <s v="Lapsing"/>
    <x v="3"/>
    <x v="1"/>
    <n v="5"/>
    <d v="2021-12-17T00:00:00"/>
  </r>
  <r>
    <n v="10356"/>
    <x v="4"/>
    <x v="0"/>
    <s v="Gone Away"/>
    <x v="4"/>
    <x v="0"/>
    <n v="6"/>
    <d v="2021-12-17T00:00:00"/>
  </r>
  <r>
    <n v="22338"/>
    <x v="0"/>
    <x v="2"/>
    <s v="Gone Away"/>
    <x v="0"/>
    <x v="2"/>
    <n v="6"/>
    <d v="2021-12-17T00:00:00"/>
  </r>
  <r>
    <n v="88180"/>
    <x v="1"/>
    <x v="3"/>
    <s v="New Customers"/>
    <x v="1"/>
    <x v="3"/>
    <n v="9"/>
    <d v="2021-12-17T00:00:00"/>
  </r>
  <r>
    <n v="22130"/>
    <x v="0"/>
    <x v="2"/>
    <s v="High Value"/>
    <x v="0"/>
    <x v="2"/>
    <n v="1"/>
    <d v="2021-12-17T00:00:00"/>
  </r>
  <r>
    <n v="3285"/>
    <x v="3"/>
    <x v="3"/>
    <s v="Lapsing"/>
    <x v="3"/>
    <x v="3"/>
    <n v="5"/>
    <d v="2021-12-17T00:00:00"/>
  </r>
  <r>
    <n v="55253"/>
    <x v="0"/>
    <x v="1"/>
    <s v="Gone Away"/>
    <x v="0"/>
    <x v="1"/>
    <n v="6"/>
    <d v="2021-12-17T00:00:00"/>
  </r>
  <r>
    <n v="88108"/>
    <x v="2"/>
    <x v="2"/>
    <s v="High Value"/>
    <x v="2"/>
    <x v="2"/>
    <n v="1"/>
    <d v="2021-12-17T00:00:00"/>
  </r>
  <r>
    <n v="37818"/>
    <x v="1"/>
    <x v="6"/>
    <s v="High Value"/>
    <x v="1"/>
    <x v="6"/>
    <n v="1"/>
    <d v="2021-12-17T00:00:00"/>
  </r>
  <r>
    <n v="21588"/>
    <x v="3"/>
    <x v="4"/>
    <s v="Lapsing"/>
    <x v="3"/>
    <x v="4"/>
    <n v="5"/>
    <d v="2021-12-17T00:00:00"/>
  </r>
  <r>
    <n v="31330"/>
    <x v="3"/>
    <x v="4"/>
    <s v="Gone Away"/>
    <x v="3"/>
    <x v="4"/>
    <n v="6"/>
    <d v="2021-12-17T00:00:00"/>
  </r>
  <r>
    <n v="1052"/>
    <x v="3"/>
    <x v="6"/>
    <s v="Occasional High Spend"/>
    <x v="3"/>
    <x v="6"/>
    <n v="2"/>
    <d v="2021-12-17T00:00:00"/>
  </r>
  <r>
    <n v="93644"/>
    <x v="1"/>
    <x v="0"/>
    <s v="Frequent Low Spend"/>
    <x v="1"/>
    <x v="0"/>
    <n v="3"/>
    <d v="2021-12-17T00:00:00"/>
  </r>
  <r>
    <n v="138572"/>
    <x v="5"/>
    <x v="2"/>
    <s v="New Customers"/>
    <x v="5"/>
    <x v="2"/>
    <n v="9"/>
    <d v="2021-12-17T00:00:00"/>
  </r>
  <r>
    <n v="15952"/>
    <x v="5"/>
    <x v="4"/>
    <s v="Frequent Low Spend"/>
    <x v="5"/>
    <x v="4"/>
    <n v="3"/>
    <d v="2021-12-17T00:00:00"/>
  </r>
  <r>
    <n v="9294"/>
    <x v="5"/>
    <x v="1"/>
    <s v="Lapsing"/>
    <x v="5"/>
    <x v="1"/>
    <n v="5"/>
    <d v="2021-12-17T00:00:00"/>
  </r>
  <r>
    <n v="52085"/>
    <x v="5"/>
    <x v="3"/>
    <s v="Lower Value"/>
    <x v="5"/>
    <x v="3"/>
    <n v="4"/>
    <d v="2021-12-17T00:00:00"/>
  </r>
  <r>
    <n v="14994"/>
    <x v="1"/>
    <x v="3"/>
    <s v="Frequent Low Spend"/>
    <x v="1"/>
    <x v="3"/>
    <n v="3"/>
    <d v="2021-12-17T00:00:00"/>
  </r>
  <r>
    <n v="32718"/>
    <x v="5"/>
    <x v="6"/>
    <s v="New Customers"/>
    <x v="5"/>
    <x v="6"/>
    <n v="9"/>
    <d v="2021-12-17T00:00:00"/>
  </r>
  <r>
    <n v="7492"/>
    <x v="5"/>
    <x v="3"/>
    <s v="Frequent Low Spend"/>
    <x v="5"/>
    <x v="3"/>
    <n v="3"/>
    <d v="2021-12-17T00:00:00"/>
  </r>
  <r>
    <n v="3542"/>
    <x v="3"/>
    <x v="6"/>
    <s v="Frequent Low Spend"/>
    <x v="3"/>
    <x v="6"/>
    <n v="3"/>
    <d v="2021-12-17T00:00:00"/>
  </r>
  <r>
    <n v="13301"/>
    <x v="0"/>
    <x v="2"/>
    <s v="Lapsing"/>
    <x v="0"/>
    <x v="2"/>
    <n v="5"/>
    <d v="2021-12-17T00:00:00"/>
  </r>
  <r>
    <n v="8088"/>
    <x v="3"/>
    <x v="2"/>
    <s v="High Value"/>
    <x v="3"/>
    <x v="2"/>
    <n v="1"/>
    <d v="2021-12-17T00:00:00"/>
  </r>
  <r>
    <n v="2147"/>
    <x v="5"/>
    <x v="0"/>
    <s v="Gone Away"/>
    <x v="5"/>
    <x v="0"/>
    <n v="6"/>
    <d v="2021-12-17T00:00:00"/>
  </r>
  <r>
    <n v="193525"/>
    <x v="0"/>
    <x v="5"/>
    <s v="New Customers"/>
    <x v="0"/>
    <x v="5"/>
    <n v="9"/>
    <d v="2021-12-17T00:00:00"/>
  </r>
  <r>
    <n v="86260"/>
    <x v="1"/>
    <x v="1"/>
    <s v="Lapsing"/>
    <x v="1"/>
    <x v="1"/>
    <n v="5"/>
    <d v="2021-12-17T00:00:00"/>
  </r>
  <r>
    <n v="173600"/>
    <x v="3"/>
    <x v="0"/>
    <s v="Lower Value"/>
    <x v="3"/>
    <x v="0"/>
    <n v="4"/>
    <d v="2021-12-17T00:00:00"/>
  </r>
  <r>
    <n v="312908"/>
    <x v="5"/>
    <x v="5"/>
    <s v="New Customers"/>
    <x v="5"/>
    <x v="5"/>
    <n v="9"/>
    <d v="2021-12-17T00:00:00"/>
  </r>
  <r>
    <n v="58932"/>
    <x v="0"/>
    <x v="3"/>
    <s v="High Value"/>
    <x v="0"/>
    <x v="3"/>
    <n v="1"/>
    <d v="2021-12-17T00:00:00"/>
  </r>
  <r>
    <n v="8548"/>
    <x v="0"/>
    <x v="0"/>
    <s v="Gone Away"/>
    <x v="0"/>
    <x v="0"/>
    <n v="6"/>
    <d v="2021-12-17T00:00:00"/>
  </r>
  <r>
    <n v="1860"/>
    <x v="3"/>
    <x v="1"/>
    <s v="High Value"/>
    <x v="3"/>
    <x v="1"/>
    <n v="1"/>
    <d v="2021-12-17T00:00:00"/>
  </r>
  <r>
    <n v="8199"/>
    <x v="4"/>
    <x v="3"/>
    <s v="Gone Away"/>
    <x v="4"/>
    <x v="3"/>
    <n v="6"/>
    <d v="2021-12-17T00:00:00"/>
  </r>
  <r>
    <n v="77296"/>
    <x v="0"/>
    <x v="4"/>
    <s v="Occasional High Spend"/>
    <x v="0"/>
    <x v="4"/>
    <n v="2"/>
    <d v="2021-12-17T00:00:00"/>
  </r>
  <r>
    <n v="6432"/>
    <x v="4"/>
    <x v="0"/>
    <s v="Lapsing"/>
    <x v="4"/>
    <x v="0"/>
    <n v="5"/>
    <d v="2021-12-17T00:00:00"/>
  </r>
  <r>
    <n v="2572"/>
    <x v="3"/>
    <x v="2"/>
    <s v="Gone Away"/>
    <x v="3"/>
    <x v="2"/>
    <n v="6"/>
    <d v="2021-12-17T00:00:00"/>
  </r>
  <r>
    <n v="405457"/>
    <x v="2"/>
    <x v="3"/>
    <s v="New Customers"/>
    <x v="2"/>
    <x v="3"/>
    <n v="9"/>
    <d v="2021-12-17T00:00:00"/>
  </r>
  <r>
    <n v="13009"/>
    <x v="0"/>
    <x v="6"/>
    <s v="Frequent Low Spend"/>
    <x v="0"/>
    <x v="6"/>
    <n v="3"/>
    <d v="2021-12-17T00:00:00"/>
  </r>
  <r>
    <n v="18241"/>
    <x v="2"/>
    <x v="2"/>
    <s v="Gone Away"/>
    <x v="2"/>
    <x v="2"/>
    <n v="6"/>
    <d v="2021-12-17T00:00:00"/>
  </r>
  <r>
    <n v="1122132"/>
    <x v="2"/>
    <x v="3"/>
    <s v="High Value"/>
    <x v="2"/>
    <x v="3"/>
    <n v="1"/>
    <d v="2021-12-17T00:00:00"/>
  </r>
  <r>
    <n v="36074"/>
    <x v="5"/>
    <x v="2"/>
    <s v="Gone Away"/>
    <x v="5"/>
    <x v="2"/>
    <n v="6"/>
    <d v="2021-12-17T00:00:00"/>
  </r>
  <r>
    <n v="144665"/>
    <x v="4"/>
    <x v="1"/>
    <s v="Lapsing"/>
    <x v="4"/>
    <x v="1"/>
    <n v="5"/>
    <d v="2021-12-17T00:00:00"/>
  </r>
  <r>
    <n v="38028"/>
    <x v="4"/>
    <x v="2"/>
    <s v="Gone Away"/>
    <x v="4"/>
    <x v="2"/>
    <n v="6"/>
    <d v="2021-12-17T00:00:00"/>
  </r>
  <r>
    <n v="28451"/>
    <x v="3"/>
    <x v="2"/>
    <s v="New Customers"/>
    <x v="3"/>
    <x v="2"/>
    <n v="9"/>
    <d v="2021-12-17T00:00:00"/>
  </r>
  <r>
    <n v="99452"/>
    <x v="4"/>
    <x v="2"/>
    <s v="New Customers"/>
    <x v="4"/>
    <x v="2"/>
    <n v="9"/>
    <d v="2021-12-17T00:00:00"/>
  </r>
  <r>
    <n v="1273"/>
    <x v="2"/>
    <x v="1"/>
    <s v="Frequent Low Spend"/>
    <x v="2"/>
    <x v="1"/>
    <n v="3"/>
    <d v="2021-12-17T00:00:00"/>
  </r>
  <r>
    <n v="52203"/>
    <x v="4"/>
    <x v="0"/>
    <s v="Frequent Low Spend"/>
    <x v="4"/>
    <x v="0"/>
    <n v="3"/>
    <d v="2021-12-17T00:00:00"/>
  </r>
  <r>
    <n v="4916"/>
    <x v="3"/>
    <x v="1"/>
    <s v="Frequent Low Spend"/>
    <x v="3"/>
    <x v="1"/>
    <n v="3"/>
    <d v="2021-12-17T00:00:00"/>
  </r>
  <r>
    <n v="36779"/>
    <x v="2"/>
    <x v="0"/>
    <s v="Lower Value"/>
    <x v="2"/>
    <x v="0"/>
    <n v="4"/>
    <d v="2021-12-17T00:00:00"/>
  </r>
  <r>
    <n v="41395"/>
    <x v="5"/>
    <x v="1"/>
    <s v="Lower Value"/>
    <x v="5"/>
    <x v="1"/>
    <n v="4"/>
    <d v="2021-12-17T00:00:00"/>
  </r>
  <r>
    <n v="38543"/>
    <x v="1"/>
    <x v="2"/>
    <s v="Lapsing"/>
    <x v="1"/>
    <x v="2"/>
    <n v="5"/>
    <d v="2021-12-17T00:00:00"/>
  </r>
  <r>
    <n v="11655"/>
    <x v="3"/>
    <x v="3"/>
    <s v="Occasional High Spend"/>
    <x v="3"/>
    <x v="3"/>
    <n v="2"/>
    <d v="2021-12-17T00:00:00"/>
  </r>
  <r>
    <n v="219915"/>
    <x v="5"/>
    <x v="4"/>
    <s v="Lower Value"/>
    <x v="5"/>
    <x v="4"/>
    <n v="4"/>
    <d v="2021-12-17T00:00:00"/>
  </r>
  <r>
    <n v="84256"/>
    <x v="4"/>
    <x v="2"/>
    <s v="Lower Value"/>
    <x v="4"/>
    <x v="2"/>
    <n v="4"/>
    <d v="2021-12-17T00:00:00"/>
  </r>
  <r>
    <n v="36372"/>
    <x v="4"/>
    <x v="2"/>
    <s v="High Value"/>
    <x v="4"/>
    <x v="2"/>
    <n v="1"/>
    <d v="2021-12-17T00:00:00"/>
  </r>
  <r>
    <n v="4784"/>
    <x v="3"/>
    <x v="3"/>
    <s v="Gone Away"/>
    <x v="3"/>
    <x v="3"/>
    <n v="6"/>
    <d v="2021-12-17T00:00:00"/>
  </r>
  <r>
    <n v="47236"/>
    <x v="4"/>
    <x v="0"/>
    <s v="Lower Value"/>
    <x v="4"/>
    <x v="0"/>
    <n v="4"/>
    <d v="2021-12-17T00:00:00"/>
  </r>
  <r>
    <n v="44131"/>
    <x v="0"/>
    <x v="0"/>
    <s v="Lower Value"/>
    <x v="0"/>
    <x v="0"/>
    <n v="4"/>
    <d v="2021-12-17T00:00:00"/>
  </r>
  <r>
    <n v="292720"/>
    <x v="4"/>
    <x v="1"/>
    <s v="New Customers"/>
    <x v="4"/>
    <x v="1"/>
    <n v="9"/>
    <d v="2021-12-17T00:00:00"/>
  </r>
  <r>
    <n v="40207"/>
    <x v="2"/>
    <x v="4"/>
    <s v="High Value"/>
    <x v="2"/>
    <x v="4"/>
    <n v="1"/>
    <d v="2021-12-17T00:00:00"/>
  </r>
  <r>
    <n v="13729"/>
    <x v="4"/>
    <x v="3"/>
    <s v="Occasional High Spend"/>
    <x v="4"/>
    <x v="3"/>
    <n v="2"/>
    <d v="2021-12-17T00:00:00"/>
  </r>
  <r>
    <n v="3374"/>
    <x v="3"/>
    <x v="6"/>
    <s v="Lapsing"/>
    <x v="3"/>
    <x v="6"/>
    <n v="5"/>
    <d v="2021-12-17T00:00:00"/>
  </r>
  <r>
    <n v="603850"/>
    <x v="4"/>
    <x v="1"/>
    <s v="Lower Value"/>
    <x v="4"/>
    <x v="1"/>
    <n v="4"/>
    <d v="2021-12-17T00:00:00"/>
  </r>
  <r>
    <n v="110509"/>
    <x v="1"/>
    <x v="2"/>
    <s v="Occasional High Spend"/>
    <x v="1"/>
    <x v="2"/>
    <n v="2"/>
    <d v="2021-12-17T00:00:00"/>
  </r>
  <r>
    <n v="70785"/>
    <x v="4"/>
    <x v="3"/>
    <s v="High Value"/>
    <x v="4"/>
    <x v="3"/>
    <n v="1"/>
    <d v="2021-12-17T00:00:00"/>
  </r>
  <r>
    <n v="4812"/>
    <x v="2"/>
    <x v="6"/>
    <s v="Gone Away"/>
    <x v="2"/>
    <x v="6"/>
    <n v="6"/>
    <d v="2021-12-17T00:00:00"/>
  </r>
  <r>
    <n v="14888"/>
    <x v="2"/>
    <x v="4"/>
    <s v="Frequent Low Spend"/>
    <x v="2"/>
    <x v="4"/>
    <n v="3"/>
    <d v="2021-12-17T00:00:00"/>
  </r>
  <r>
    <n v="13730"/>
    <x v="2"/>
    <x v="0"/>
    <s v="Occasional High Spend"/>
    <x v="2"/>
    <x v="0"/>
    <n v="2"/>
    <d v="2021-12-17T00:00:00"/>
  </r>
  <r>
    <n v="3520"/>
    <x v="2"/>
    <x v="6"/>
    <s v="Lapsing"/>
    <x v="2"/>
    <x v="6"/>
    <n v="5"/>
    <d v="2021-12-17T00:00:00"/>
  </r>
  <r>
    <n v="99608"/>
    <x v="4"/>
    <x v="4"/>
    <s v="Frequent Low Spend"/>
    <x v="4"/>
    <x v="4"/>
    <n v="3"/>
    <d v="2021-12-17T00:00:00"/>
  </r>
  <r>
    <n v="70693"/>
    <x v="0"/>
    <x v="1"/>
    <s v="New Customers"/>
    <x v="0"/>
    <x v="1"/>
    <n v="9"/>
    <d v="2021-12-17T00:00:00"/>
  </r>
  <r>
    <n v="4508"/>
    <x v="0"/>
    <x v="3"/>
    <s v="Lapsing"/>
    <x v="0"/>
    <x v="3"/>
    <n v="5"/>
    <d v="2021-12-17T00:00:00"/>
  </r>
  <r>
    <n v="1317"/>
    <x v="3"/>
    <x v="6"/>
    <s v="High Value"/>
    <x v="3"/>
    <x v="6"/>
    <n v="1"/>
    <d v="2021-12-17T00:00:00"/>
  </r>
  <r>
    <n v="161628"/>
    <x v="1"/>
    <x v="6"/>
    <s v="Lapsing"/>
    <x v="1"/>
    <x v="6"/>
    <n v="5"/>
    <d v="2021-12-17T00:00:00"/>
  </r>
  <r>
    <n v="564602"/>
    <x v="4"/>
    <x v="6"/>
    <s v="Lapsing"/>
    <x v="4"/>
    <x v="6"/>
    <n v="5"/>
    <d v="2021-12-17T00:00:00"/>
  </r>
  <r>
    <n v="261810"/>
    <x v="1"/>
    <x v="6"/>
    <s v="Gone Away"/>
    <x v="1"/>
    <x v="6"/>
    <n v="6"/>
    <d v="2021-12-17T00:00:00"/>
  </r>
  <r>
    <n v="16269"/>
    <x v="3"/>
    <x v="0"/>
    <s v="Lapsing"/>
    <x v="3"/>
    <x v="0"/>
    <n v="5"/>
    <d v="2021-12-17T00:00:00"/>
  </r>
  <r>
    <n v="8649"/>
    <x v="1"/>
    <x v="3"/>
    <s v="Lapsing"/>
    <x v="1"/>
    <x v="3"/>
    <n v="5"/>
    <d v="2021-12-17T00:00:00"/>
  </r>
  <r>
    <n v="131669"/>
    <x v="1"/>
    <x v="4"/>
    <s v="High Value"/>
    <x v="1"/>
    <x v="4"/>
    <n v="1"/>
    <d v="2021-12-17T00:00:00"/>
  </r>
  <r>
    <n v="108020"/>
    <x v="5"/>
    <x v="4"/>
    <s v="Occasional High Spend"/>
    <x v="5"/>
    <x v="4"/>
    <n v="2"/>
    <d v="2021-12-17T00:00:00"/>
  </r>
  <r>
    <n v="1101354"/>
    <x v="4"/>
    <x v="6"/>
    <s v="Gone Away"/>
    <x v="4"/>
    <x v="6"/>
    <n v="6"/>
    <d v="2021-12-17T00:00:00"/>
  </r>
  <r>
    <n v="121685"/>
    <x v="5"/>
    <x v="3"/>
    <s v="High Value"/>
    <x v="5"/>
    <x v="3"/>
    <n v="1"/>
    <d v="2021-12-17T00:00:00"/>
  </r>
  <r>
    <n v="16294"/>
    <x v="0"/>
    <x v="0"/>
    <s v="High Value"/>
    <x v="0"/>
    <x v="0"/>
    <n v="1"/>
    <d v="2021-12-17T00:00:00"/>
  </r>
  <r>
    <n v="2105"/>
    <x v="5"/>
    <x v="1"/>
    <s v="Frequent Low Spend"/>
    <x v="5"/>
    <x v="1"/>
    <n v="3"/>
    <d v="2021-12-17T00:00:00"/>
  </r>
  <r>
    <n v="1876"/>
    <x v="5"/>
    <x v="0"/>
    <s v="Lapsing"/>
    <x v="5"/>
    <x v="0"/>
    <n v="5"/>
    <d v="2021-12-17T00:00:00"/>
  </r>
  <r>
    <n v="10645"/>
    <x v="5"/>
    <x v="1"/>
    <s v="High Value"/>
    <x v="5"/>
    <x v="1"/>
    <n v="1"/>
    <d v="2021-12-17T00:00:00"/>
  </r>
  <r>
    <n v="51766"/>
    <x v="1"/>
    <x v="3"/>
    <s v="Lower Value"/>
    <x v="1"/>
    <x v="3"/>
    <n v="4"/>
    <d v="2021-12-17T00:00:00"/>
  </r>
  <r>
    <n v="58671"/>
    <x v="0"/>
    <x v="2"/>
    <s v="Lower Value"/>
    <x v="0"/>
    <x v="2"/>
    <n v="4"/>
    <d v="2021-12-17T00:00:00"/>
  </r>
  <r>
    <n v="12804"/>
    <x v="2"/>
    <x v="4"/>
    <s v="Lapsing"/>
    <x v="2"/>
    <x v="4"/>
    <n v="5"/>
    <d v="2021-12-17T00:00:00"/>
  </r>
  <r>
    <n v="273111"/>
    <x v="5"/>
    <x v="4"/>
    <s v="New Customers"/>
    <x v="5"/>
    <x v="4"/>
    <n v="9"/>
    <d v="2021-12-17T00:00:00"/>
  </r>
  <r>
    <n v="32452"/>
    <x v="1"/>
    <x v="3"/>
    <s v="Occasional High Spend"/>
    <x v="1"/>
    <x v="3"/>
    <n v="2"/>
    <d v="2021-12-17T00:00:00"/>
  </r>
  <r>
    <n v="23316"/>
    <x v="4"/>
    <x v="3"/>
    <s v="Lower Value"/>
    <x v="4"/>
    <x v="3"/>
    <n v="4"/>
    <d v="2021-12-17T00:00:00"/>
  </r>
  <r>
    <n v="76121"/>
    <x v="3"/>
    <x v="4"/>
    <s v="Frequent Low Spend"/>
    <x v="3"/>
    <x v="4"/>
    <n v="3"/>
    <d v="2021-12-17T00:00:00"/>
  </r>
  <r>
    <n v="11213"/>
    <x v="2"/>
    <x v="2"/>
    <s v="Lapsing"/>
    <x v="2"/>
    <x v="2"/>
    <n v="5"/>
    <d v="2021-12-17T00:00:00"/>
  </r>
  <r>
    <n v="5978"/>
    <x v="0"/>
    <x v="0"/>
    <s v="Lapsing"/>
    <x v="0"/>
    <x v="0"/>
    <n v="5"/>
    <d v="2021-12-17T00:00:00"/>
  </r>
  <r>
    <n v="9531"/>
    <x v="0"/>
    <x v="1"/>
    <s v="High Value"/>
    <x v="0"/>
    <x v="1"/>
    <n v="1"/>
    <d v="2021-12-17T00:00:00"/>
  </r>
  <r>
    <n v="12939"/>
    <x v="3"/>
    <x v="1"/>
    <s v="Lower Value"/>
    <x v="3"/>
    <x v="1"/>
    <n v="4"/>
    <d v="2021-12-17T00:00:00"/>
  </r>
  <r>
    <n v="12381"/>
    <x v="1"/>
    <x v="3"/>
    <s v="Gone Away"/>
    <x v="1"/>
    <x v="3"/>
    <n v="6"/>
    <d v="2021-12-17T00:00:00"/>
  </r>
  <r>
    <n v="6430"/>
    <x v="2"/>
    <x v="2"/>
    <s v="Frequent Low Spend"/>
    <x v="2"/>
    <x v="2"/>
    <n v="3"/>
    <d v="2021-12-17T00:00:00"/>
  </r>
  <r>
    <n v="449345"/>
    <x v="0"/>
    <x v="4"/>
    <s v="New Customers"/>
    <x v="0"/>
    <x v="4"/>
    <n v="9"/>
    <d v="2021-12-17T00:00:00"/>
  </r>
  <r>
    <n v="231733"/>
    <x v="1"/>
    <x v="0"/>
    <s v="New Customers"/>
    <x v="1"/>
    <x v="0"/>
    <n v="9"/>
    <d v="2021-12-17T00:00:00"/>
  </r>
  <r>
    <n v="66362"/>
    <x v="4"/>
    <x v="3"/>
    <s v="New Customers"/>
    <x v="4"/>
    <x v="3"/>
    <n v="9"/>
    <d v="2021-12-17T00:00:00"/>
  </r>
  <r>
    <n v="97798"/>
    <x v="5"/>
    <x v="2"/>
    <s v="High Value"/>
    <x v="5"/>
    <x v="2"/>
    <n v="1"/>
    <d v="2021-12-17T00:00:00"/>
  </r>
  <r>
    <n v="11341"/>
    <x v="2"/>
    <x v="6"/>
    <s v="New Customers"/>
    <x v="2"/>
    <x v="6"/>
    <n v="9"/>
    <d v="2021-12-17T00:00:00"/>
  </r>
  <r>
    <n v="47883"/>
    <x v="0"/>
    <x v="4"/>
    <s v="Frequent Low Spend"/>
    <x v="0"/>
    <x v="4"/>
    <n v="3"/>
    <d v="2021-12-17T00:00:00"/>
  </r>
  <r>
    <n v="58776"/>
    <x v="1"/>
    <x v="2"/>
    <s v="Gone Away"/>
    <x v="1"/>
    <x v="2"/>
    <n v="6"/>
    <d v="2021-12-17T00:00:00"/>
  </r>
  <r>
    <n v="21695"/>
    <x v="5"/>
    <x v="6"/>
    <s v="Gone Away"/>
    <x v="5"/>
    <x v="6"/>
    <n v="6"/>
    <d v="2021-12-17T00:00:00"/>
  </r>
  <r>
    <n v="15880"/>
    <x v="3"/>
    <x v="6"/>
    <s v="New Customers"/>
    <x v="3"/>
    <x v="6"/>
    <n v="9"/>
    <d v="2021-12-17T00:00:00"/>
  </r>
  <r>
    <n v="227446"/>
    <x v="0"/>
    <x v="6"/>
    <s v="Lower Value"/>
    <x v="0"/>
    <x v="6"/>
    <n v="4"/>
    <d v="2021-12-17T00:00:00"/>
  </r>
  <r>
    <n v="56385"/>
    <x v="5"/>
    <x v="4"/>
    <s v="High Value"/>
    <x v="5"/>
    <x v="4"/>
    <n v="1"/>
    <d v="2021-12-17T00:00:00"/>
  </r>
  <r>
    <n v="387958"/>
    <x v="1"/>
    <x v="1"/>
    <s v="Lower Value"/>
    <x v="1"/>
    <x v="1"/>
    <n v="4"/>
    <d v="2021-12-17T00:00:00"/>
  </r>
  <r>
    <n v="17938"/>
    <x v="1"/>
    <x v="0"/>
    <s v="Occasional High Spend"/>
    <x v="1"/>
    <x v="0"/>
    <n v="2"/>
    <d v="2021-12-17T00:00:00"/>
  </r>
  <r>
    <n v="1880"/>
    <x v="2"/>
    <x v="1"/>
    <s v="Lapsing"/>
    <x v="2"/>
    <x v="1"/>
    <n v="5"/>
    <d v="2021-12-17T00:00:00"/>
  </r>
  <r>
    <n v="30820"/>
    <x v="1"/>
    <x v="1"/>
    <s v="High Value"/>
    <x v="1"/>
    <x v="1"/>
    <n v="1"/>
    <d v="2021-12-17T00:00:00"/>
  </r>
  <r>
    <n v="632827"/>
    <x v="1"/>
    <x v="6"/>
    <s v="Lower Value"/>
    <x v="1"/>
    <x v="6"/>
    <n v="4"/>
    <d v="2021-12-17T00:00:00"/>
  </r>
  <r>
    <n v="68914"/>
    <x v="2"/>
    <x v="4"/>
    <s v="Lower Value"/>
    <x v="2"/>
    <x v="4"/>
    <n v="4"/>
    <d v="2021-12-17T00:00:00"/>
  </r>
  <r>
    <n v="16331"/>
    <x v="1"/>
    <x v="0"/>
    <s v="Lapsing"/>
    <x v="1"/>
    <x v="0"/>
    <n v="5"/>
    <d v="2021-12-17T00:00:00"/>
  </r>
  <r>
    <n v="3683"/>
    <x v="2"/>
    <x v="6"/>
    <s v="Occasional High Spend"/>
    <x v="2"/>
    <x v="6"/>
    <n v="2"/>
    <d v="2021-12-17T00:00:00"/>
  </r>
  <r>
    <n v="2587306"/>
    <x v="4"/>
    <x v="6"/>
    <s v="Lower Value"/>
    <x v="4"/>
    <x v="6"/>
    <n v="4"/>
    <d v="2021-12-17T00:00:00"/>
  </r>
  <r>
    <n v="3266"/>
    <x v="2"/>
    <x v="1"/>
    <s v="Gone Away"/>
    <x v="2"/>
    <x v="1"/>
    <n v="6"/>
    <d v="2021-12-17T00:00:00"/>
  </r>
  <r>
    <n v="95737"/>
    <x v="2"/>
    <x v="0"/>
    <s v="New Customers"/>
    <x v="2"/>
    <x v="0"/>
    <n v="9"/>
    <d v="2021-12-17T00:00:00"/>
  </r>
  <r>
    <n v="21557"/>
    <x v="2"/>
    <x v="4"/>
    <s v="Gone Away"/>
    <x v="2"/>
    <x v="4"/>
    <n v="6"/>
    <d v="2021-12-17T00:00:00"/>
  </r>
  <r>
    <n v="101940"/>
    <x v="2"/>
    <x v="2"/>
    <s v="New Customers"/>
    <x v="2"/>
    <x v="2"/>
    <n v="9"/>
    <d v="2021-12-17T00:00:00"/>
  </r>
  <r>
    <n v="5183"/>
    <x v="4"/>
    <x v="0"/>
    <s v="Occasional High Spend"/>
    <x v="4"/>
    <x v="0"/>
    <n v="2"/>
    <d v="2021-12-17T00:00:00"/>
  </r>
  <r>
    <n v="66184"/>
    <x v="2"/>
    <x v="2"/>
    <s v="Occasional High Spend"/>
    <x v="2"/>
    <x v="2"/>
    <n v="2"/>
    <d v="2021-12-17T00:00:00"/>
  </r>
  <r>
    <n v="20713"/>
    <x v="1"/>
    <x v="0"/>
    <s v="Gone Away"/>
    <x v="1"/>
    <x v="0"/>
    <n v="6"/>
    <d v="2021-12-17T00:00:00"/>
  </r>
  <r>
    <n v="225505"/>
    <x v="1"/>
    <x v="2"/>
    <s v="New Customers"/>
    <x v="1"/>
    <x v="2"/>
    <n v="9"/>
    <d v="2021-12-17T00:00:00"/>
  </r>
  <r>
    <n v="55752"/>
    <x v="2"/>
    <x v="2"/>
    <s v="Lower Value"/>
    <x v="2"/>
    <x v="2"/>
    <n v="4"/>
    <d v="2021-12-17T00:00:00"/>
  </r>
  <r>
    <n v="65977"/>
    <x v="3"/>
    <x v="3"/>
    <s v="High Value"/>
    <x v="3"/>
    <x v="3"/>
    <n v="1"/>
    <d v="2021-12-17T00:00:00"/>
  </r>
  <r>
    <n v="22894"/>
    <x v="0"/>
    <x v="3"/>
    <s v="Lower Value"/>
    <x v="0"/>
    <x v="3"/>
    <n v="4"/>
    <d v="2021-12-17T00:00:00"/>
  </r>
  <r>
    <n v="50914"/>
    <x v="2"/>
    <x v="0"/>
    <s v="Frequent Low Spend"/>
    <x v="2"/>
    <x v="0"/>
    <n v="3"/>
    <d v="2021-12-17T00:00:00"/>
  </r>
  <r>
    <n v="10562"/>
    <x v="4"/>
    <x v="5"/>
    <s v="New Customers"/>
    <x v="4"/>
    <x v="5"/>
    <n v="9"/>
    <d v="2021-12-17T00:00:00"/>
  </r>
  <r>
    <n v="534177"/>
    <x v="4"/>
    <x v="4"/>
    <s v="Gone Away"/>
    <x v="4"/>
    <x v="4"/>
    <n v="6"/>
    <d v="2021-12-17T00:00:00"/>
  </r>
  <r>
    <n v="352563"/>
    <x v="3"/>
    <x v="4"/>
    <s v="New Customers"/>
    <x v="3"/>
    <x v="4"/>
    <n v="9"/>
    <d v="2021-12-17T00:00:00"/>
  </r>
  <r>
    <n v="33315"/>
    <x v="0"/>
    <x v="6"/>
    <s v="Occasional High Spend"/>
    <x v="0"/>
    <x v="6"/>
    <n v="2"/>
    <d v="2021-12-17T00:00:00"/>
  </r>
  <r>
    <n v="8298"/>
    <x v="5"/>
    <x v="6"/>
    <s v="High Value"/>
    <x v="5"/>
    <x v="6"/>
    <n v="1"/>
    <d v="2021-12-17T00:00:00"/>
  </r>
  <r>
    <n v="568133"/>
    <x v="4"/>
    <x v="4"/>
    <s v="New Customers"/>
    <x v="4"/>
    <x v="4"/>
    <n v="9"/>
    <d v="2021-12-17T00:00:00"/>
  </r>
  <r>
    <n v="281347"/>
    <x v="1"/>
    <x v="4"/>
    <s v="Occasional High Spend"/>
    <x v="1"/>
    <x v="4"/>
    <n v="2"/>
    <d v="2021-12-17T00:00:00"/>
  </r>
  <r>
    <n v="75969"/>
    <x v="5"/>
    <x v="3"/>
    <s v="New Customers"/>
    <x v="5"/>
    <x v="3"/>
    <n v="9"/>
    <d v="2021-12-17T00:00:00"/>
  </r>
  <r>
    <n v="101787"/>
    <x v="0"/>
    <x v="6"/>
    <s v="Gone Away"/>
    <x v="0"/>
    <x v="6"/>
    <n v="6"/>
    <d v="2021-12-17T00:00:00"/>
  </r>
  <r>
    <n v="18804"/>
    <x v="5"/>
    <x v="1"/>
    <s v="Occasional High Spend"/>
    <x v="5"/>
    <x v="1"/>
    <n v="2"/>
    <d v="2021-12-17T00:00:00"/>
  </r>
  <r>
    <n v="78023"/>
    <x v="4"/>
    <x v="4"/>
    <s v="High Value"/>
    <x v="4"/>
    <x v="4"/>
    <n v="1"/>
    <d v="2021-12-17T00:00:00"/>
  </r>
  <r>
    <n v="160931"/>
    <x v="2"/>
    <x v="3"/>
    <s v="Occasional High Spend"/>
    <x v="2"/>
    <x v="3"/>
    <n v="2"/>
    <d v="2021-12-17T00:00:00"/>
  </r>
  <r>
    <n v="38674"/>
    <x v="3"/>
    <x v="3"/>
    <s v="Frequent Low Spend"/>
    <x v="3"/>
    <x v="3"/>
    <n v="3"/>
    <d v="2021-12-17T00:00:00"/>
  </r>
  <r>
    <n v="5162"/>
    <x v="0"/>
    <x v="0"/>
    <s v="Occasional High Spend"/>
    <x v="0"/>
    <x v="0"/>
    <n v="2"/>
    <d v="2021-12-17T00:00:00"/>
  </r>
  <r>
    <n v="33979"/>
    <x v="2"/>
    <x v="4"/>
    <s v="Occasional High Spend"/>
    <x v="2"/>
    <x v="4"/>
    <n v="2"/>
    <d v="2021-12-17T00:00:00"/>
  </r>
  <r>
    <n v="17310"/>
    <x v="3"/>
    <x v="0"/>
    <s v="Occasional High Spend"/>
    <x v="3"/>
    <x v="0"/>
    <n v="2"/>
    <d v="2021-12-17T00:00:00"/>
  </r>
  <r>
    <n v="6288"/>
    <x v="5"/>
    <x v="2"/>
    <s v="Frequent Low Spend"/>
    <x v="5"/>
    <x v="2"/>
    <n v="3"/>
    <d v="2021-12-17T00:00:00"/>
  </r>
  <r>
    <n v="551260"/>
    <x v="1"/>
    <x v="4"/>
    <s v="Gone Away"/>
    <x v="1"/>
    <x v="4"/>
    <n v="6"/>
    <d v="2021-12-17T00:00:00"/>
  </r>
  <r>
    <n v="15575"/>
    <x v="0"/>
    <x v="3"/>
    <s v="Occasional High Spend"/>
    <x v="0"/>
    <x v="3"/>
    <n v="2"/>
    <d v="2021-12-17T00:00:00"/>
  </r>
  <r>
    <n v="116365"/>
    <x v="4"/>
    <x v="1"/>
    <s v="High Value"/>
    <x v="4"/>
    <x v="1"/>
    <n v="1"/>
    <d v="2021-12-17T00:00:00"/>
  </r>
  <r>
    <n v="67803"/>
    <x v="5"/>
    <x v="3"/>
    <s v="Occasional High Spend"/>
    <x v="5"/>
    <x v="3"/>
    <n v="2"/>
    <d v="2021-12-17T00:00:00"/>
  </r>
  <r>
    <n v="37671"/>
    <x v="0"/>
    <x v="4"/>
    <s v="High Value"/>
    <x v="0"/>
    <x v="4"/>
    <n v="1"/>
    <d v="2021-12-17T00:00:00"/>
  </r>
  <r>
    <n v="156674"/>
    <x v="2"/>
    <x v="4"/>
    <s v="New Customers"/>
    <x v="2"/>
    <x v="4"/>
    <n v="9"/>
    <d v="2021-12-17T00:00:00"/>
  </r>
  <r>
    <n v="147552"/>
    <x v="1"/>
    <x v="0"/>
    <s v="Lower Value"/>
    <x v="1"/>
    <x v="0"/>
    <n v="4"/>
    <d v="2021-12-17T00:00:00"/>
  </r>
  <r>
    <n v="1810"/>
    <x v="5"/>
    <x v="6"/>
    <s v="Frequent Low Spend"/>
    <x v="5"/>
    <x v="6"/>
    <n v="3"/>
    <d v="2021-12-17T00:00:00"/>
  </r>
  <r>
    <n v="1889"/>
    <x v="3"/>
    <x v="2"/>
    <s v="Lapsing"/>
    <x v="3"/>
    <x v="2"/>
    <n v="5"/>
    <d v="2021-12-17T00:00:00"/>
  </r>
  <r>
    <n v="197582"/>
    <x v="1"/>
    <x v="2"/>
    <s v="Lower Value"/>
    <x v="1"/>
    <x v="2"/>
    <n v="4"/>
    <d v="2021-12-17T00:00:00"/>
  </r>
  <r>
    <n v="13233"/>
    <x v="4"/>
    <x v="3"/>
    <s v="Frequent Low Spend"/>
    <x v="4"/>
    <x v="3"/>
    <n v="3"/>
    <d v="2021-12-17T00:00:00"/>
  </r>
  <r>
    <n v="118864"/>
    <x v="0"/>
    <x v="1"/>
    <s v="Lower Value"/>
    <x v="0"/>
    <x v="1"/>
    <n v="4"/>
    <d v="2021-12-17T00:00:00"/>
  </r>
  <r>
    <n v="561185"/>
    <x v="4"/>
    <x v="6"/>
    <s v="Frequent Low Spend"/>
    <x v="4"/>
    <x v="6"/>
    <n v="3"/>
    <d v="2021-12-17T00:00:00"/>
  </r>
  <r>
    <n v="193054"/>
    <x v="0"/>
    <x v="4"/>
    <s v="Gone Away"/>
    <x v="0"/>
    <x v="4"/>
    <n v="6"/>
    <d v="2021-12-17T00:00:00"/>
  </r>
  <r>
    <n v="31929"/>
    <x v="0"/>
    <x v="2"/>
    <s v="Occasional High Spend"/>
    <x v="0"/>
    <x v="2"/>
    <n v="2"/>
    <d v="2021-12-17T00:00:00"/>
  </r>
  <r>
    <n v="620112"/>
    <x v="4"/>
    <x v="6"/>
    <s v="High Value"/>
    <x v="4"/>
    <x v="6"/>
    <n v="1"/>
    <d v="2021-12-17T00:00:00"/>
  </r>
  <r>
    <n v="53335"/>
    <x v="5"/>
    <x v="6"/>
    <s v="Lower Value"/>
    <x v="5"/>
    <x v="6"/>
    <n v="4"/>
    <d v="2021-12-17T00:00:00"/>
  </r>
  <r>
    <n v="39952"/>
    <x v="4"/>
    <x v="2"/>
    <s v="Occasional High Spend"/>
    <x v="4"/>
    <x v="2"/>
    <n v="2"/>
    <d v="2021-12-17T00:00:00"/>
  </r>
  <r>
    <n v="152270"/>
    <x v="4"/>
    <x v="4"/>
    <s v="Occasional High Spend"/>
    <x v="4"/>
    <x v="4"/>
    <n v="2"/>
    <d v="2021-12-17T00:00:00"/>
  </r>
  <r>
    <n v="23523"/>
    <x v="2"/>
    <x v="3"/>
    <s v="Lapsing"/>
    <x v="2"/>
    <x v="3"/>
    <n v="5"/>
    <d v="2021-12-17T00:00:00"/>
  </r>
  <r>
    <n v="69421"/>
    <x v="2"/>
    <x v="3"/>
    <s v="Frequent Low Spend"/>
    <x v="2"/>
    <x v="3"/>
    <n v="3"/>
    <d v="2021-12-17T00:00:00"/>
  </r>
  <r>
    <n v="4809"/>
    <x v="3"/>
    <x v="2"/>
    <s v="Frequent Low Spend"/>
    <x v="3"/>
    <x v="2"/>
    <n v="3"/>
    <d v="2021-12-17T00:00:00"/>
  </r>
  <r>
    <n v="3151"/>
    <x v="3"/>
    <x v="1"/>
    <s v="Gone Away"/>
    <x v="3"/>
    <x v="1"/>
    <n v="6"/>
    <d v="2021-12-17T00:00:00"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  <r>
    <m/>
    <x v="6"/>
    <x v="7"/>
    <m/>
    <x v="6"/>
    <x v="7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x v="0"/>
    <x v="0"/>
    <x v="0"/>
    <n v="2408875"/>
    <n v="153114840.2351"/>
    <n v="4484026"/>
    <n v="63.5628001599"/>
    <x v="0"/>
  </r>
  <r>
    <x v="0"/>
    <x v="1"/>
    <x v="1"/>
    <x v="1"/>
    <n v="1301782"/>
    <n v="78492904.336799994"/>
    <n v="2536996"/>
    <n v="60.2965045889"/>
    <x v="0"/>
  </r>
  <r>
    <x v="1"/>
    <x v="2"/>
    <x v="2"/>
    <x v="0"/>
    <n v="599493"/>
    <n v="46386474.359099999"/>
    <n v="2942514"/>
    <n v="77.376173465099995"/>
    <x v="1"/>
  </r>
  <r>
    <x v="0"/>
    <x v="1"/>
    <x v="1"/>
    <x v="0"/>
    <n v="1334479"/>
    <n v="82700148.271899998"/>
    <n v="2504837"/>
    <n v="61.971861881599999"/>
    <x v="0"/>
  </r>
  <r>
    <x v="2"/>
    <x v="3"/>
    <x v="3"/>
    <x v="1"/>
    <n v="978449"/>
    <n v="51856778.856399998"/>
    <n v="1887553"/>
    <n v="52.998959431099998"/>
    <x v="2"/>
  </r>
  <r>
    <x v="0"/>
    <x v="3"/>
    <x v="3"/>
    <x v="2"/>
    <n v="2179797"/>
    <n v="133002096.2419"/>
    <n v="4138537"/>
    <n v="61.015817638900003"/>
    <x v="0"/>
  </r>
  <r>
    <x v="3"/>
    <x v="1"/>
    <x v="1"/>
    <x v="2"/>
    <n v="535009"/>
    <n v="90126240.731700003"/>
    <n v="7666006"/>
    <n v="168.4574291866"/>
    <x v="3"/>
  </r>
  <r>
    <x v="3"/>
    <x v="0"/>
    <x v="0"/>
    <x v="0"/>
    <n v="594266"/>
    <n v="99487614.877499998"/>
    <n v="7730296"/>
    <n v="167.41259785599999"/>
    <x v="3"/>
  </r>
  <r>
    <x v="3"/>
    <x v="1"/>
    <x v="1"/>
    <x v="1"/>
    <n v="527738"/>
    <n v="89402852.181299999"/>
    <n v="7587138"/>
    <n v="169.407645804"/>
    <x v="3"/>
  </r>
  <r>
    <x v="2"/>
    <x v="0"/>
    <x v="0"/>
    <x v="1"/>
    <n v="1030020"/>
    <n v="54054276.480800003"/>
    <n v="1967676"/>
    <n v="52.478861071399997"/>
    <x v="2"/>
  </r>
  <r>
    <x v="1"/>
    <x v="1"/>
    <x v="1"/>
    <x v="0"/>
    <n v="539107"/>
    <n v="41038363.374700002"/>
    <n v="2664457"/>
    <n v="76.122853857799996"/>
    <x v="1"/>
  </r>
  <r>
    <x v="2"/>
    <x v="0"/>
    <x v="0"/>
    <x v="2"/>
    <n v="960843"/>
    <n v="49966794.997699998"/>
    <n v="1794837"/>
    <n v="52.003079585000002"/>
    <x v="2"/>
  </r>
  <r>
    <x v="4"/>
    <x v="2"/>
    <x v="2"/>
    <x v="2"/>
    <n v="590925"/>
    <n v="377657266.90619999"/>
    <n v="9944488"/>
    <n v="639.09509143499997"/>
    <x v="4"/>
  </r>
  <r>
    <x v="2"/>
    <x v="3"/>
    <x v="3"/>
    <x v="0"/>
    <n v="936547"/>
    <n v="51028243.950300001"/>
    <n v="1694673"/>
    <n v="54.4855132207"/>
    <x v="2"/>
  </r>
  <r>
    <x v="3"/>
    <x v="3"/>
    <x v="3"/>
    <x v="0"/>
    <n v="582587"/>
    <n v="99030998.329699993"/>
    <n v="7677352"/>
    <n v="169.9849092577"/>
    <x v="3"/>
  </r>
  <r>
    <x v="0"/>
    <x v="3"/>
    <x v="3"/>
    <x v="1"/>
    <n v="2108648"/>
    <n v="132482512.6892"/>
    <n v="4114008"/>
    <n v="62.828178382200001"/>
    <x v="0"/>
  </r>
  <r>
    <x v="3"/>
    <x v="3"/>
    <x v="3"/>
    <x v="2"/>
    <n v="678575"/>
    <n v="113669860.2423"/>
    <n v="9042201"/>
    <n v="167.5125966066"/>
    <x v="3"/>
  </r>
  <r>
    <x v="5"/>
    <x v="2"/>
    <x v="2"/>
    <x v="0"/>
    <n v="465880"/>
    <n v="131109490.71529999"/>
    <n v="2344257"/>
    <n v="281.42330796620001"/>
    <x v="5"/>
  </r>
  <r>
    <x v="3"/>
    <x v="0"/>
    <x v="0"/>
    <x v="1"/>
    <n v="696957"/>
    <n v="115235966.5378"/>
    <n v="9329734"/>
    <n v="165.34157277680001"/>
    <x v="3"/>
  </r>
  <r>
    <x v="4"/>
    <x v="2"/>
    <x v="2"/>
    <x v="1"/>
    <n v="547338"/>
    <n v="343513850.91369998"/>
    <n v="9293537"/>
    <n v="627.60826201309999"/>
    <x v="4"/>
  </r>
  <r>
    <x v="3"/>
    <x v="0"/>
    <x v="0"/>
    <x v="2"/>
    <n v="688312"/>
    <n v="114053795.917"/>
    <n v="9091065"/>
    <n v="165.70072280740001"/>
    <x v="3"/>
  </r>
  <r>
    <x v="0"/>
    <x v="1"/>
    <x v="1"/>
    <x v="2"/>
    <n v="1310729"/>
    <n v="77811860.938899994"/>
    <n v="2496629"/>
    <n v="59.365331001999998"/>
    <x v="0"/>
  </r>
  <r>
    <x v="0"/>
    <x v="2"/>
    <x v="2"/>
    <x v="1"/>
    <n v="1509764"/>
    <n v="90254703.737900004"/>
    <n v="2906545"/>
    <n v="59.780670182800002"/>
    <x v="0"/>
  </r>
  <r>
    <x v="4"/>
    <x v="3"/>
    <x v="3"/>
    <x v="1"/>
    <n v="973024"/>
    <n v="637234276.0855"/>
    <n v="16630252"/>
    <n v="654.90088228599996"/>
    <x v="4"/>
  </r>
  <r>
    <x v="5"/>
    <x v="3"/>
    <x v="3"/>
    <x v="2"/>
    <n v="685968"/>
    <n v="189119060.8759"/>
    <n v="3473605"/>
    <n v="275.69662269359998"/>
    <x v="5"/>
  </r>
  <r>
    <x v="0"/>
    <x v="3"/>
    <x v="3"/>
    <x v="0"/>
    <n v="2239926"/>
    <n v="142994319.727"/>
    <n v="4181299"/>
    <n v="63.8388588404"/>
    <x v="0"/>
  </r>
  <r>
    <x v="5"/>
    <x v="0"/>
    <x v="0"/>
    <x v="2"/>
    <n v="705924"/>
    <n v="195650618.08520001"/>
    <n v="3574054"/>
    <n v="277.15535678800001"/>
    <x v="5"/>
  </r>
  <r>
    <x v="3"/>
    <x v="2"/>
    <x v="2"/>
    <x v="2"/>
    <n v="500861"/>
    <n v="83837417.729499996"/>
    <n v="6869880"/>
    <n v="167.3865957411"/>
    <x v="3"/>
  </r>
  <r>
    <x v="5"/>
    <x v="3"/>
    <x v="3"/>
    <x v="1"/>
    <n v="698422"/>
    <n v="193331753.8739"/>
    <n v="3598028"/>
    <n v="276.8122336838"/>
    <x v="5"/>
  </r>
  <r>
    <x v="3"/>
    <x v="2"/>
    <x v="2"/>
    <x v="1"/>
    <n v="489595"/>
    <n v="81793912.989299998"/>
    <n v="6834174"/>
    <n v="167.06443691070001"/>
    <x v="3"/>
  </r>
  <r>
    <x v="5"/>
    <x v="2"/>
    <x v="2"/>
    <x v="1"/>
    <n v="429196"/>
    <n v="117083494.37899999"/>
    <n v="2204603"/>
    <n v="272.79726367209997"/>
    <x v="5"/>
  </r>
  <r>
    <x v="2"/>
    <x v="3"/>
    <x v="3"/>
    <x v="2"/>
    <n v="907936"/>
    <n v="47283083.347199999"/>
    <n v="1718981"/>
    <n v="52.077551002699998"/>
    <x v="2"/>
  </r>
  <r>
    <x v="5"/>
    <x v="1"/>
    <x v="1"/>
    <x v="2"/>
    <n v="398938"/>
    <n v="107972797.6859"/>
    <n v="2016905"/>
    <n v="270.65057148199998"/>
    <x v="5"/>
  </r>
  <r>
    <x v="2"/>
    <x v="1"/>
    <x v="1"/>
    <x v="0"/>
    <n v="573722"/>
    <n v="30613249.970699999"/>
    <n v="1090196"/>
    <n v="53.359030977899998"/>
    <x v="2"/>
  </r>
  <r>
    <x v="6"/>
    <x v="1"/>
    <x v="1"/>
    <x v="1"/>
    <n v="10913"/>
    <n v="367166.6838"/>
    <n v="11948"/>
    <n v="33.644889929400001"/>
    <x v="6"/>
  </r>
  <r>
    <x v="5"/>
    <x v="0"/>
    <x v="0"/>
    <x v="0"/>
    <n v="737765"/>
    <n v="212508923.22260001"/>
    <n v="3733716"/>
    <n v="288.04419188029999"/>
    <x v="5"/>
  </r>
  <r>
    <x v="6"/>
    <x v="3"/>
    <x v="3"/>
    <x v="1"/>
    <n v="17942"/>
    <n v="609361.97089999996"/>
    <n v="19478"/>
    <n v="33.962878770499998"/>
    <x v="6"/>
  </r>
  <r>
    <x v="1"/>
    <x v="0"/>
    <x v="0"/>
    <x v="2"/>
    <n v="968209"/>
    <n v="72546697.218199998"/>
    <n v="4759523"/>
    <n v="74.928757342899999"/>
    <x v="1"/>
  </r>
  <r>
    <x v="4"/>
    <x v="0"/>
    <x v="0"/>
    <x v="1"/>
    <n v="934170"/>
    <n v="611278724.028"/>
    <n v="15499746"/>
    <n v="654.35490759499999"/>
    <x v="4"/>
  </r>
  <r>
    <x v="3"/>
    <x v="1"/>
    <x v="1"/>
    <x v="0"/>
    <n v="465353"/>
    <n v="79238833.827700004"/>
    <n v="6586096"/>
    <n v="170.2768303368"/>
    <x v="3"/>
  </r>
  <r>
    <x v="1"/>
    <x v="2"/>
    <x v="2"/>
    <x v="2"/>
    <n v="661264"/>
    <n v="50126425.894299999"/>
    <n v="3257984"/>
    <n v="75.803954085399994"/>
    <x v="1"/>
  </r>
  <r>
    <x v="1"/>
    <x v="1"/>
    <x v="1"/>
    <x v="2"/>
    <n v="607322"/>
    <n v="44769246.880500004"/>
    <n v="2999278"/>
    <n v="73.7158325905"/>
    <x v="1"/>
  </r>
  <r>
    <x v="3"/>
    <x v="2"/>
    <x v="2"/>
    <x v="0"/>
    <n v="438935"/>
    <n v="73300129.889699996"/>
    <n v="5877596"/>
    <n v="166.99540909180001"/>
    <x v="3"/>
  </r>
  <r>
    <x v="3"/>
    <x v="3"/>
    <x v="3"/>
    <x v="1"/>
    <n v="693671"/>
    <n v="115716042.604"/>
    <n v="9321214"/>
    <n v="166.81689533510001"/>
    <x v="3"/>
  </r>
  <r>
    <x v="1"/>
    <x v="1"/>
    <x v="1"/>
    <x v="1"/>
    <n v="613874"/>
    <n v="46069668.552900001"/>
    <n v="3093967"/>
    <n v="75.047434087300005"/>
    <x v="1"/>
  </r>
  <r>
    <x v="5"/>
    <x v="2"/>
    <x v="2"/>
    <x v="2"/>
    <n v="442652"/>
    <n v="119624361.01450001"/>
    <n v="2232041"/>
    <n v="270.24470919480001"/>
    <x v="5"/>
  </r>
  <r>
    <x v="0"/>
    <x v="0"/>
    <x v="0"/>
    <x v="2"/>
    <n v="2301873"/>
    <n v="139815634.24180001"/>
    <n v="4364227"/>
    <n v="60.739942751800001"/>
    <x v="0"/>
  </r>
  <r>
    <x v="4"/>
    <x v="3"/>
    <x v="3"/>
    <x v="0"/>
    <n v="998570"/>
    <n v="672826956.32930005"/>
    <n v="16672520"/>
    <n v="673.790476711"/>
    <x v="4"/>
  </r>
  <r>
    <x v="2"/>
    <x v="1"/>
    <x v="1"/>
    <x v="2"/>
    <n v="558523"/>
    <n v="28030810.643199999"/>
    <n v="1110084"/>
    <n v="50.187388242200001"/>
    <x v="2"/>
  </r>
  <r>
    <x v="5"/>
    <x v="1"/>
    <x v="1"/>
    <x v="0"/>
    <n v="409062"/>
    <n v="113815438.7344"/>
    <n v="2073906"/>
    <n v="278.23517885899997"/>
    <x v="5"/>
  </r>
  <r>
    <x v="4"/>
    <x v="2"/>
    <x v="2"/>
    <x v="0"/>
    <n v="575394"/>
    <n v="374811753.18330002"/>
    <n v="9311736"/>
    <n v="651.40017654559995"/>
    <x v="4"/>
  </r>
  <r>
    <x v="2"/>
    <x v="0"/>
    <x v="0"/>
    <x v="0"/>
    <n v="988685"/>
    <n v="53582073.781000003"/>
    <n v="1758939"/>
    <n v="54.195293527300002"/>
    <x v="2"/>
  </r>
  <r>
    <x v="4"/>
    <x v="3"/>
    <x v="3"/>
    <x v="2"/>
    <n v="1025045"/>
    <n v="692156014.37969995"/>
    <n v="17637010"/>
    <n v="675.24451548930006"/>
    <x v="4"/>
  </r>
  <r>
    <x v="1"/>
    <x v="0"/>
    <x v="0"/>
    <x v="1"/>
    <n v="969496"/>
    <n v="73980788.870700002"/>
    <n v="4869796"/>
    <n v="76.308503460300003"/>
    <x v="1"/>
  </r>
  <r>
    <x v="0"/>
    <x v="2"/>
    <x v="2"/>
    <x v="2"/>
    <n v="1568949"/>
    <n v="92972144.6479"/>
    <n v="2958366"/>
    <n v="59.2575951468"/>
    <x v="0"/>
  </r>
  <r>
    <x v="1"/>
    <x v="3"/>
    <x v="3"/>
    <x v="0"/>
    <n v="812083"/>
    <n v="62746520.382100001"/>
    <n v="3985835"/>
    <n v="77.266141985600001"/>
    <x v="1"/>
  </r>
  <r>
    <x v="1"/>
    <x v="3"/>
    <x v="3"/>
    <x v="2"/>
    <n v="923443"/>
    <n v="69079748.491600007"/>
    <n v="4535166"/>
    <n v="74.806727097999996"/>
    <x v="1"/>
  </r>
  <r>
    <x v="1"/>
    <x v="2"/>
    <x v="2"/>
    <x v="1"/>
    <n v="650373"/>
    <n v="49644702.975000001"/>
    <n v="3264224"/>
    <n v="76.332662910400003"/>
    <x v="1"/>
  </r>
  <r>
    <x v="4"/>
    <x v="1"/>
    <x v="1"/>
    <x v="0"/>
    <n v="621879"/>
    <n v="411258688.02350003"/>
    <n v="11639960"/>
    <n v="661.31624966189997"/>
    <x v="4"/>
  </r>
  <r>
    <x v="6"/>
    <x v="2"/>
    <x v="2"/>
    <x v="1"/>
    <n v="13121"/>
    <n v="446227.70990000002"/>
    <n v="14229"/>
    <n v="34.008666252600001"/>
    <x v="6"/>
  </r>
  <r>
    <x v="2"/>
    <x v="1"/>
    <x v="1"/>
    <x v="1"/>
    <n v="602347"/>
    <n v="30957979.648800001"/>
    <n v="1208917"/>
    <n v="51.395590330499999"/>
    <x v="2"/>
  </r>
  <r>
    <x v="5"/>
    <x v="0"/>
    <x v="0"/>
    <x v="1"/>
    <n v="703129"/>
    <n v="196207939.6455"/>
    <n v="3622848"/>
    <n v="279.04970445750001"/>
    <x v="5"/>
  </r>
  <r>
    <x v="1"/>
    <x v="3"/>
    <x v="3"/>
    <x v="1"/>
    <n v="940593"/>
    <n v="71837791.768700004"/>
    <n v="4722786"/>
    <n v="76.375001481699996"/>
    <x v="1"/>
  </r>
  <r>
    <x v="4"/>
    <x v="0"/>
    <x v="0"/>
    <x v="0"/>
    <n v="980194"/>
    <n v="664942507.85399997"/>
    <n v="15793538"/>
    <n v="678.37847186780004"/>
    <x v="4"/>
  </r>
  <r>
    <x v="0"/>
    <x v="2"/>
    <x v="2"/>
    <x v="0"/>
    <n v="1658719"/>
    <n v="102810887.1191"/>
    <n v="3067948"/>
    <n v="61.9821001141"/>
    <x v="0"/>
  </r>
  <r>
    <x v="0"/>
    <x v="0"/>
    <x v="0"/>
    <x v="1"/>
    <n v="2200995"/>
    <n v="137616260.23140001"/>
    <n v="4285547"/>
    <n v="62.524567403100001"/>
    <x v="0"/>
  </r>
  <r>
    <x v="5"/>
    <x v="1"/>
    <x v="1"/>
    <x v="1"/>
    <n v="410317"/>
    <n v="111419890.5616"/>
    <n v="2111753"/>
    <n v="271.54587931179998"/>
    <x v="5"/>
  </r>
  <r>
    <x v="4"/>
    <x v="0"/>
    <x v="0"/>
    <x v="2"/>
    <n v="998135"/>
    <n v="673469410.96060002"/>
    <n v="16607972"/>
    <n v="674.72777826710001"/>
    <x v="4"/>
  </r>
  <r>
    <x v="1"/>
    <x v="0"/>
    <x v="0"/>
    <x v="0"/>
    <n v="859843"/>
    <n v="66262295.071500003"/>
    <n v="4215516"/>
    <n v="77.063248838999996"/>
    <x v="1"/>
  </r>
  <r>
    <x v="4"/>
    <x v="1"/>
    <x v="1"/>
    <x v="2"/>
    <n v="643735"/>
    <n v="433006648.82099998"/>
    <n v="12358105"/>
    <n v="672.64736082549996"/>
    <x v="4"/>
  </r>
  <r>
    <x v="5"/>
    <x v="3"/>
    <x v="3"/>
    <x v="0"/>
    <n v="711318"/>
    <n v="203007445.9542"/>
    <n v="3606596"/>
    <n v="285.39618841949999"/>
    <x v="5"/>
  </r>
  <r>
    <x v="2"/>
    <x v="2"/>
    <x v="2"/>
    <x v="1"/>
    <n v="716751"/>
    <n v="36676343.944899999"/>
    <n v="1375840"/>
    <n v="51.1702724445"/>
    <x v="2"/>
  </r>
  <r>
    <x v="4"/>
    <x v="1"/>
    <x v="1"/>
    <x v="1"/>
    <n v="620317"/>
    <n v="409451158.80049998"/>
    <n v="11787194"/>
    <n v="660.06760865900003"/>
    <x v="4"/>
  </r>
  <r>
    <x v="6"/>
    <x v="0"/>
    <x v="0"/>
    <x v="1"/>
    <n v="19022"/>
    <n v="650432.06160000002"/>
    <n v="20604"/>
    <n v="34.1936737252"/>
    <x v="6"/>
  </r>
  <r>
    <x v="2"/>
    <x v="2"/>
    <x v="2"/>
    <x v="0"/>
    <n v="677476"/>
    <n v="36104886.545299999"/>
    <n v="1204234"/>
    <n v="53.293233332699998"/>
    <x v="2"/>
  </r>
  <r>
    <x v="2"/>
    <x v="2"/>
    <x v="2"/>
    <x v="2"/>
    <n v="667767"/>
    <n v="34421577.754000001"/>
    <n v="1257745"/>
    <n v="51.547287832400002"/>
    <x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d v="2020-10-30T00:00:00"/>
    <x v="0"/>
    <x v="0"/>
    <x v="0"/>
    <x v="0"/>
    <n v="599513"/>
    <x v="0"/>
  </r>
  <r>
    <d v="2021-10-29T00:00:00"/>
    <x v="1"/>
    <x v="1"/>
    <x v="1"/>
    <x v="1"/>
    <n v="2124657"/>
    <x v="1"/>
  </r>
  <r>
    <d v="2021-10-29T00:00:00"/>
    <x v="2"/>
    <x v="1"/>
    <x v="1"/>
    <x v="1"/>
    <n v="973024"/>
    <x v="2"/>
  </r>
  <r>
    <d v="2021-07-30T00:00:00"/>
    <x v="3"/>
    <x v="0"/>
    <x v="0"/>
    <x v="2"/>
    <n v="667924"/>
    <x v="3"/>
  </r>
  <r>
    <d v="2021-10-29T00:00:00"/>
    <x v="4"/>
    <x v="1"/>
    <x v="1"/>
    <x v="1"/>
    <n v="698433"/>
    <x v="4"/>
  </r>
  <r>
    <d v="2020-10-30T00:00:00"/>
    <x v="4"/>
    <x v="0"/>
    <x v="0"/>
    <x v="0"/>
    <n v="465917"/>
    <x v="4"/>
  </r>
  <r>
    <d v="2020-10-30T00:00:00"/>
    <x v="1"/>
    <x v="2"/>
    <x v="2"/>
    <x v="0"/>
    <n v="1351780"/>
    <x v="1"/>
  </r>
  <r>
    <d v="2021-10-29T00:00:00"/>
    <x v="3"/>
    <x v="3"/>
    <x v="3"/>
    <x v="1"/>
    <n v="1030261"/>
    <x v="3"/>
  </r>
  <r>
    <d v="2021-10-29T00:00:00"/>
    <x v="2"/>
    <x v="2"/>
    <x v="2"/>
    <x v="1"/>
    <n v="620317"/>
    <x v="2"/>
  </r>
  <r>
    <d v="2020-10-30T00:00:00"/>
    <x v="2"/>
    <x v="2"/>
    <x v="2"/>
    <x v="0"/>
    <n v="621879"/>
    <x v="2"/>
  </r>
  <r>
    <d v="2021-10-29T00:00:00"/>
    <x v="5"/>
    <x v="2"/>
    <x v="2"/>
    <x v="1"/>
    <n v="2068770"/>
    <x v="5"/>
  </r>
  <r>
    <d v="2021-07-30T00:00:00"/>
    <x v="6"/>
    <x v="2"/>
    <x v="2"/>
    <x v="2"/>
    <n v="535009"/>
    <x v="6"/>
  </r>
  <r>
    <d v="2021-10-29T00:00:00"/>
    <x v="3"/>
    <x v="2"/>
    <x v="2"/>
    <x v="1"/>
    <n v="602507"/>
    <x v="3"/>
  </r>
  <r>
    <d v="2020-10-30T00:00:00"/>
    <x v="6"/>
    <x v="2"/>
    <x v="2"/>
    <x v="0"/>
    <n v="465353"/>
    <x v="6"/>
  </r>
  <r>
    <d v="2021-07-30T00:00:00"/>
    <x v="3"/>
    <x v="1"/>
    <x v="1"/>
    <x v="2"/>
    <n v="908172"/>
    <x v="3"/>
  </r>
  <r>
    <d v="2021-07-30T00:00:00"/>
    <x v="4"/>
    <x v="1"/>
    <x v="1"/>
    <x v="2"/>
    <n v="686071"/>
    <x v="4"/>
  </r>
  <r>
    <d v="2021-10-29T00:00:00"/>
    <x v="6"/>
    <x v="3"/>
    <x v="3"/>
    <x v="1"/>
    <n v="696957"/>
    <x v="6"/>
  </r>
  <r>
    <d v="2021-07-30T00:00:00"/>
    <x v="6"/>
    <x v="3"/>
    <x v="3"/>
    <x v="2"/>
    <n v="688312"/>
    <x v="6"/>
  </r>
  <r>
    <d v="2021-07-30T00:00:00"/>
    <x v="0"/>
    <x v="3"/>
    <x v="3"/>
    <x v="2"/>
    <n v="968261"/>
    <x v="0"/>
  </r>
  <r>
    <d v="2021-10-29T00:00:00"/>
    <x v="1"/>
    <x v="0"/>
    <x v="0"/>
    <x v="1"/>
    <n v="1521046"/>
    <x v="1"/>
  </r>
  <r>
    <d v="2021-07-30T00:00:00"/>
    <x v="2"/>
    <x v="0"/>
    <x v="0"/>
    <x v="2"/>
    <n v="590926"/>
    <x v="2"/>
  </r>
  <r>
    <d v="2021-07-30T00:00:00"/>
    <x v="5"/>
    <x v="2"/>
    <x v="2"/>
    <x v="2"/>
    <n v="2001230"/>
    <x v="5"/>
  </r>
  <r>
    <d v="2021-10-29T00:00:00"/>
    <x v="6"/>
    <x v="0"/>
    <x v="0"/>
    <x v="1"/>
    <n v="489595"/>
    <x v="6"/>
  </r>
  <r>
    <d v="2020-10-30T00:00:00"/>
    <x v="4"/>
    <x v="1"/>
    <x v="1"/>
    <x v="0"/>
    <n v="711389"/>
    <x v="4"/>
  </r>
  <r>
    <d v="2021-10-29T00:00:00"/>
    <x v="3"/>
    <x v="0"/>
    <x v="0"/>
    <x v="1"/>
    <n v="716925"/>
    <x v="3"/>
  </r>
  <r>
    <d v="2021-07-30T00:00:00"/>
    <x v="1"/>
    <x v="1"/>
    <x v="1"/>
    <x v="2"/>
    <n v="2205264"/>
    <x v="1"/>
  </r>
  <r>
    <d v="2021-10-29T00:00:00"/>
    <x v="0"/>
    <x v="2"/>
    <x v="2"/>
    <x v="1"/>
    <n v="613878"/>
    <x v="0"/>
  </r>
  <r>
    <d v="2020-10-30T00:00:00"/>
    <x v="5"/>
    <x v="1"/>
    <x v="1"/>
    <x v="0"/>
    <n v="3305210"/>
    <x v="5"/>
  </r>
  <r>
    <d v="2021-07-30T00:00:00"/>
    <x v="0"/>
    <x v="0"/>
    <x v="0"/>
    <x v="2"/>
    <n v="661297"/>
    <x v="0"/>
  </r>
  <r>
    <d v="2021-07-30T00:00:00"/>
    <x v="1"/>
    <x v="2"/>
    <x v="2"/>
    <x v="2"/>
    <n v="1326101"/>
    <x v="1"/>
  </r>
  <r>
    <d v="2020-10-30T00:00:00"/>
    <x v="6"/>
    <x v="3"/>
    <x v="3"/>
    <x v="0"/>
    <n v="594266"/>
    <x v="6"/>
  </r>
  <r>
    <d v="2021-10-29T00:00:00"/>
    <x v="3"/>
    <x v="1"/>
    <x v="1"/>
    <x v="1"/>
    <n v="978689"/>
    <x v="3"/>
  </r>
  <r>
    <d v="2021-07-30T00:00:00"/>
    <x v="5"/>
    <x v="3"/>
    <x v="3"/>
    <x v="2"/>
    <n v="3403657"/>
    <x v="5"/>
  </r>
  <r>
    <d v="2020-10-30T00:00:00"/>
    <x v="6"/>
    <x v="0"/>
    <x v="0"/>
    <x v="0"/>
    <n v="438936"/>
    <x v="6"/>
  </r>
  <r>
    <d v="2021-10-29T00:00:00"/>
    <x v="1"/>
    <x v="3"/>
    <x v="3"/>
    <x v="1"/>
    <n v="2217643"/>
    <x v="1"/>
  </r>
  <r>
    <d v="2021-07-30T00:00:00"/>
    <x v="4"/>
    <x v="0"/>
    <x v="0"/>
    <x v="2"/>
    <n v="442708"/>
    <x v="4"/>
  </r>
  <r>
    <d v="2021-10-29T00:00:00"/>
    <x v="5"/>
    <x v="3"/>
    <x v="3"/>
    <x v="1"/>
    <n v="3562691"/>
    <x v="5"/>
  </r>
  <r>
    <d v="2021-07-30T00:00:00"/>
    <x v="1"/>
    <x v="3"/>
    <x v="3"/>
    <x v="2"/>
    <n v="2328158"/>
    <x v="1"/>
  </r>
  <r>
    <d v="2021-10-29T00:00:00"/>
    <x v="0"/>
    <x v="1"/>
    <x v="1"/>
    <x v="1"/>
    <n v="940596"/>
    <x v="0"/>
  </r>
  <r>
    <d v="2021-07-30T00:00:00"/>
    <x v="6"/>
    <x v="1"/>
    <x v="1"/>
    <x v="2"/>
    <n v="678575"/>
    <x v="6"/>
  </r>
  <r>
    <d v="2020-10-30T00:00:00"/>
    <x v="3"/>
    <x v="0"/>
    <x v="0"/>
    <x v="0"/>
    <n v="677646"/>
    <x v="3"/>
  </r>
  <r>
    <d v="2020-10-30T00:00:00"/>
    <x v="2"/>
    <x v="3"/>
    <x v="3"/>
    <x v="0"/>
    <n v="980194"/>
    <x v="2"/>
  </r>
  <r>
    <d v="2021-07-30T00:00:00"/>
    <x v="3"/>
    <x v="3"/>
    <x v="3"/>
    <x v="2"/>
    <n v="961066"/>
    <x v="3"/>
  </r>
  <r>
    <d v="2020-10-30T00:00:00"/>
    <x v="1"/>
    <x v="1"/>
    <x v="1"/>
    <x v="0"/>
    <n v="2268687"/>
    <x v="1"/>
  </r>
  <r>
    <d v="2021-10-29T00:00:00"/>
    <x v="2"/>
    <x v="3"/>
    <x v="3"/>
    <x v="1"/>
    <n v="934170"/>
    <x v="2"/>
  </r>
  <r>
    <d v="2021-10-29T00:00:00"/>
    <x v="4"/>
    <x v="3"/>
    <x v="3"/>
    <x v="1"/>
    <n v="703138"/>
    <x v="4"/>
  </r>
  <r>
    <d v="2021-10-29T00:00:00"/>
    <x v="0"/>
    <x v="3"/>
    <x v="3"/>
    <x v="1"/>
    <n v="969501"/>
    <x v="0"/>
  </r>
  <r>
    <d v="2020-10-30T00:00:00"/>
    <x v="1"/>
    <x v="3"/>
    <x v="3"/>
    <x v="0"/>
    <n v="2439853"/>
    <x v="1"/>
  </r>
  <r>
    <d v="2021-10-29T00:00:00"/>
    <x v="4"/>
    <x v="0"/>
    <x v="0"/>
    <x v="1"/>
    <n v="429202"/>
    <x v="4"/>
  </r>
  <r>
    <d v="2021-10-29T00:00:00"/>
    <x v="6"/>
    <x v="1"/>
    <x v="1"/>
    <x v="1"/>
    <n v="693671"/>
    <x v="6"/>
  </r>
  <r>
    <d v="2021-07-30T00:00:00"/>
    <x v="3"/>
    <x v="2"/>
    <x v="2"/>
    <x v="2"/>
    <n v="558666"/>
    <x v="3"/>
  </r>
  <r>
    <d v="2021-07-30T00:00:00"/>
    <x v="2"/>
    <x v="3"/>
    <x v="3"/>
    <x v="2"/>
    <n v="998135"/>
    <x v="2"/>
  </r>
  <r>
    <d v="2020-10-30T00:00:00"/>
    <x v="0"/>
    <x v="3"/>
    <x v="3"/>
    <x v="0"/>
    <n v="859874"/>
    <x v="0"/>
  </r>
  <r>
    <d v="2021-07-30T00:00:00"/>
    <x v="4"/>
    <x v="3"/>
    <x v="3"/>
    <x v="2"/>
    <n v="705995"/>
    <x v="4"/>
  </r>
  <r>
    <d v="2020-10-30T00:00:00"/>
    <x v="5"/>
    <x v="3"/>
    <x v="3"/>
    <x v="0"/>
    <n v="3504447"/>
    <x v="5"/>
  </r>
  <r>
    <d v="2020-10-30T00:00:00"/>
    <x v="2"/>
    <x v="0"/>
    <x v="0"/>
    <x v="0"/>
    <n v="575394"/>
    <x v="2"/>
  </r>
  <r>
    <d v="2021-07-30T00:00:00"/>
    <x v="0"/>
    <x v="2"/>
    <x v="2"/>
    <x v="2"/>
    <n v="607368"/>
    <x v="0"/>
  </r>
  <r>
    <d v="2020-10-30T00:00:00"/>
    <x v="0"/>
    <x v="2"/>
    <x v="2"/>
    <x v="0"/>
    <n v="539138"/>
    <x v="0"/>
  </r>
  <r>
    <d v="2020-10-30T00:00:00"/>
    <x v="3"/>
    <x v="1"/>
    <x v="1"/>
    <x v="0"/>
    <n v="936830"/>
    <x v="3"/>
  </r>
  <r>
    <d v="2020-10-30T00:00:00"/>
    <x v="5"/>
    <x v="2"/>
    <x v="2"/>
    <x v="0"/>
    <n v="2063695"/>
    <x v="5"/>
  </r>
  <r>
    <d v="2021-10-29T00:00:00"/>
    <x v="2"/>
    <x v="0"/>
    <x v="0"/>
    <x v="1"/>
    <n v="547339"/>
    <x v="2"/>
  </r>
  <r>
    <d v="2020-10-30T00:00:00"/>
    <x v="2"/>
    <x v="1"/>
    <x v="1"/>
    <x v="0"/>
    <n v="998571"/>
    <x v="2"/>
  </r>
  <r>
    <d v="2020-10-30T00:00:00"/>
    <x v="0"/>
    <x v="1"/>
    <x v="1"/>
    <x v="0"/>
    <n v="812133"/>
    <x v="0"/>
  </r>
  <r>
    <d v="2021-07-30T00:00:00"/>
    <x v="5"/>
    <x v="0"/>
    <x v="0"/>
    <x v="2"/>
    <n v="2372944"/>
    <x v="5"/>
  </r>
  <r>
    <d v="2021-10-29T00:00:00"/>
    <x v="5"/>
    <x v="0"/>
    <x v="0"/>
    <x v="1"/>
    <n v="2511230"/>
    <x v="5"/>
  </r>
  <r>
    <d v="2021-10-29T00:00:00"/>
    <x v="1"/>
    <x v="2"/>
    <x v="2"/>
    <x v="1"/>
    <n v="1311135"/>
    <x v="1"/>
  </r>
  <r>
    <d v="2020-10-30T00:00:00"/>
    <x v="4"/>
    <x v="2"/>
    <x v="2"/>
    <x v="0"/>
    <n v="409121"/>
    <x v="4"/>
  </r>
  <r>
    <d v="2021-07-30T00:00:00"/>
    <x v="4"/>
    <x v="2"/>
    <x v="2"/>
    <x v="2"/>
    <n v="399005"/>
    <x v="4"/>
  </r>
  <r>
    <d v="2021-07-30T00:00:00"/>
    <x v="5"/>
    <x v="1"/>
    <x v="1"/>
    <x v="2"/>
    <n v="3216754"/>
    <x v="5"/>
  </r>
  <r>
    <d v="2020-10-30T00:00:00"/>
    <x v="1"/>
    <x v="0"/>
    <x v="0"/>
    <x v="0"/>
    <n v="1680419"/>
    <x v="1"/>
  </r>
  <r>
    <d v="2020-10-30T00:00:00"/>
    <x v="6"/>
    <x v="1"/>
    <x v="1"/>
    <x v="0"/>
    <n v="582587"/>
    <x v="6"/>
  </r>
  <r>
    <d v="2021-07-30T00:00:00"/>
    <x v="1"/>
    <x v="0"/>
    <x v="0"/>
    <x v="2"/>
    <n v="1587164"/>
    <x v="1"/>
  </r>
  <r>
    <d v="2020-10-30T00:00:00"/>
    <x v="3"/>
    <x v="3"/>
    <x v="3"/>
    <x v="0"/>
    <n v="988930"/>
    <x v="3"/>
  </r>
  <r>
    <d v="2020-10-30T00:00:00"/>
    <x v="3"/>
    <x v="2"/>
    <x v="2"/>
    <x v="0"/>
    <n v="573892"/>
    <x v="3"/>
  </r>
  <r>
    <d v="2021-07-30T00:00:00"/>
    <x v="2"/>
    <x v="2"/>
    <x v="2"/>
    <x v="2"/>
    <n v="643735"/>
    <x v="2"/>
  </r>
  <r>
    <d v="2021-10-29T00:00:00"/>
    <x v="4"/>
    <x v="2"/>
    <x v="2"/>
    <x v="1"/>
    <n v="410328"/>
    <x v="4"/>
  </r>
  <r>
    <d v="2021-07-30T00:00:00"/>
    <x v="0"/>
    <x v="1"/>
    <x v="1"/>
    <x v="2"/>
    <n v="923496"/>
    <x v="0"/>
  </r>
  <r>
    <d v="2021-07-30T00:00:00"/>
    <x v="6"/>
    <x v="0"/>
    <x v="0"/>
    <x v="2"/>
    <n v="500863"/>
    <x v="6"/>
  </r>
  <r>
    <d v="2020-10-30T00:00:00"/>
    <x v="4"/>
    <x v="3"/>
    <x v="3"/>
    <x v="0"/>
    <n v="737848"/>
    <x v="4"/>
  </r>
  <r>
    <d v="2021-10-29T00:00:00"/>
    <x v="6"/>
    <x v="2"/>
    <x v="2"/>
    <x v="1"/>
    <n v="527738"/>
    <x v="6"/>
  </r>
  <r>
    <d v="2021-10-29T00:00:00"/>
    <x v="5"/>
    <x v="1"/>
    <x v="1"/>
    <x v="1"/>
    <n v="3343160"/>
    <x v="5"/>
  </r>
  <r>
    <d v="2020-10-30T00:00:00"/>
    <x v="5"/>
    <x v="0"/>
    <x v="0"/>
    <x v="0"/>
    <n v="2513513"/>
    <x v="5"/>
  </r>
  <r>
    <d v="2021-10-29T00:00:00"/>
    <x v="0"/>
    <x v="0"/>
    <x v="0"/>
    <x v="1"/>
    <n v="650377"/>
    <x v="0"/>
  </r>
  <r>
    <d v="2021-07-30T00:00:00"/>
    <x v="2"/>
    <x v="1"/>
    <x v="1"/>
    <x v="2"/>
    <n v="1025046"/>
    <x v="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8">
  <r>
    <n v="91639"/>
    <x v="0"/>
    <x v="0"/>
    <x v="0"/>
    <x v="0"/>
    <x v="0"/>
    <x v="0"/>
    <d v="2021-12-17T00:00:00"/>
  </r>
  <r>
    <n v="30623"/>
    <x v="0"/>
    <x v="1"/>
    <x v="1"/>
    <x v="0"/>
    <x v="1"/>
    <x v="1"/>
    <d v="2021-12-17T00:00:00"/>
  </r>
  <r>
    <n v="65563"/>
    <x v="1"/>
    <x v="2"/>
    <x v="2"/>
    <x v="1"/>
    <x v="2"/>
    <x v="2"/>
    <d v="2021-12-17T00:00:00"/>
  </r>
  <r>
    <n v="10073"/>
    <x v="0"/>
    <x v="3"/>
    <x v="3"/>
    <x v="0"/>
    <x v="3"/>
    <x v="3"/>
    <d v="2021-12-17T00:00:00"/>
  </r>
  <r>
    <n v="333347"/>
    <x v="1"/>
    <x v="4"/>
    <x v="1"/>
    <x v="1"/>
    <x v="4"/>
    <x v="1"/>
    <d v="2021-12-17T00:00:00"/>
  </r>
  <r>
    <n v="12282"/>
    <x v="2"/>
    <x v="1"/>
    <x v="0"/>
    <x v="2"/>
    <x v="1"/>
    <x v="0"/>
    <d v="2021-12-17T00:00:00"/>
  </r>
  <r>
    <n v="55769"/>
    <x v="0"/>
    <x v="3"/>
    <x v="0"/>
    <x v="0"/>
    <x v="3"/>
    <x v="0"/>
    <d v="2021-12-17T00:00:00"/>
  </r>
  <r>
    <n v="29168"/>
    <x v="3"/>
    <x v="3"/>
    <x v="4"/>
    <x v="3"/>
    <x v="3"/>
    <x v="4"/>
    <d v="2021-12-17T00:00:00"/>
  </r>
  <r>
    <n v="315619"/>
    <x v="2"/>
    <x v="5"/>
    <x v="0"/>
    <x v="2"/>
    <x v="5"/>
    <x v="0"/>
    <d v="2021-12-17T00:00:00"/>
  </r>
  <r>
    <n v="519873"/>
    <x v="4"/>
    <x v="6"/>
    <x v="5"/>
    <x v="4"/>
    <x v="6"/>
    <x v="5"/>
    <d v="2021-12-17T00:00:00"/>
  </r>
  <r>
    <n v="154602"/>
    <x v="1"/>
    <x v="1"/>
    <x v="6"/>
    <x v="1"/>
    <x v="1"/>
    <x v="6"/>
    <d v="2021-12-17T00:00:00"/>
  </r>
  <r>
    <n v="392944"/>
    <x v="3"/>
    <x v="5"/>
    <x v="0"/>
    <x v="3"/>
    <x v="5"/>
    <x v="0"/>
    <d v="2021-12-17T00:00:00"/>
  </r>
  <r>
    <n v="89005"/>
    <x v="3"/>
    <x v="0"/>
    <x v="2"/>
    <x v="3"/>
    <x v="0"/>
    <x v="2"/>
    <d v="2021-12-17T00:00:00"/>
  </r>
  <r>
    <n v="1710392"/>
    <x v="1"/>
    <x v="4"/>
    <x v="4"/>
    <x v="1"/>
    <x v="4"/>
    <x v="4"/>
    <d v="2021-12-17T00:00:00"/>
  </r>
  <r>
    <n v="128012"/>
    <x v="5"/>
    <x v="2"/>
    <x v="4"/>
    <x v="5"/>
    <x v="2"/>
    <x v="4"/>
    <d v="2021-12-17T00:00:00"/>
  </r>
  <r>
    <n v="110083"/>
    <x v="4"/>
    <x v="1"/>
    <x v="5"/>
    <x v="4"/>
    <x v="1"/>
    <x v="5"/>
    <d v="2021-12-17T00:00:00"/>
  </r>
  <r>
    <n v="9420"/>
    <x v="5"/>
    <x v="3"/>
    <x v="1"/>
    <x v="5"/>
    <x v="3"/>
    <x v="1"/>
    <d v="2021-12-17T00:00:00"/>
  </r>
  <r>
    <n v="393541"/>
    <x v="3"/>
    <x v="0"/>
    <x v="0"/>
    <x v="3"/>
    <x v="0"/>
    <x v="0"/>
    <d v="2021-12-17T00:00:00"/>
  </r>
  <r>
    <n v="4023"/>
    <x v="2"/>
    <x v="0"/>
    <x v="1"/>
    <x v="2"/>
    <x v="0"/>
    <x v="1"/>
    <d v="2021-12-17T00:00:00"/>
  </r>
  <r>
    <n v="266612"/>
    <x v="1"/>
    <x v="1"/>
    <x v="0"/>
    <x v="1"/>
    <x v="1"/>
    <x v="0"/>
    <d v="2021-12-17T00:00:00"/>
  </r>
  <r>
    <n v="66397"/>
    <x v="1"/>
    <x v="1"/>
    <x v="5"/>
    <x v="1"/>
    <x v="1"/>
    <x v="5"/>
    <d v="2021-12-17T00:00:00"/>
  </r>
  <r>
    <n v="14164"/>
    <x v="0"/>
    <x v="6"/>
    <x v="2"/>
    <x v="0"/>
    <x v="6"/>
    <x v="2"/>
    <d v="2021-12-17T00:00:00"/>
  </r>
  <r>
    <n v="189412"/>
    <x v="1"/>
    <x v="4"/>
    <x v="3"/>
    <x v="1"/>
    <x v="4"/>
    <x v="3"/>
    <d v="2021-12-17T00:00:00"/>
  </r>
  <r>
    <n v="6465"/>
    <x v="5"/>
    <x v="0"/>
    <x v="5"/>
    <x v="5"/>
    <x v="0"/>
    <x v="5"/>
    <d v="2021-12-17T00:00:00"/>
  </r>
  <r>
    <n v="40050"/>
    <x v="5"/>
    <x v="1"/>
    <x v="0"/>
    <x v="5"/>
    <x v="1"/>
    <x v="0"/>
    <d v="2021-12-17T00:00:00"/>
  </r>
  <r>
    <n v="16817"/>
    <x v="5"/>
    <x v="6"/>
    <x v="5"/>
    <x v="5"/>
    <x v="6"/>
    <x v="5"/>
    <d v="2021-12-17T00:00:00"/>
  </r>
  <r>
    <n v="14119"/>
    <x v="1"/>
    <x v="2"/>
    <x v="3"/>
    <x v="1"/>
    <x v="2"/>
    <x v="3"/>
    <d v="2021-12-17T00:00:00"/>
  </r>
  <r>
    <n v="7028"/>
    <x v="0"/>
    <x v="3"/>
    <x v="6"/>
    <x v="0"/>
    <x v="3"/>
    <x v="6"/>
    <d v="2021-12-17T00:00:00"/>
  </r>
  <r>
    <n v="25355"/>
    <x v="3"/>
    <x v="4"/>
    <x v="2"/>
    <x v="3"/>
    <x v="4"/>
    <x v="2"/>
    <d v="2021-12-17T00:00:00"/>
  </r>
  <r>
    <n v="14619"/>
    <x v="5"/>
    <x v="6"/>
    <x v="1"/>
    <x v="5"/>
    <x v="6"/>
    <x v="1"/>
    <d v="2021-12-17T00:00:00"/>
  </r>
  <r>
    <n v="13066"/>
    <x v="3"/>
    <x v="6"/>
    <x v="4"/>
    <x v="3"/>
    <x v="6"/>
    <x v="4"/>
    <d v="2021-12-17T00:00:00"/>
  </r>
  <r>
    <n v="5666"/>
    <x v="2"/>
    <x v="0"/>
    <x v="6"/>
    <x v="2"/>
    <x v="0"/>
    <x v="6"/>
    <d v="2021-12-17T00:00:00"/>
  </r>
  <r>
    <n v="33018"/>
    <x v="1"/>
    <x v="0"/>
    <x v="2"/>
    <x v="1"/>
    <x v="0"/>
    <x v="2"/>
    <d v="2021-12-17T00:00:00"/>
  </r>
  <r>
    <n v="8868"/>
    <x v="2"/>
    <x v="1"/>
    <x v="4"/>
    <x v="2"/>
    <x v="1"/>
    <x v="4"/>
    <d v="2021-12-17T00:00:00"/>
  </r>
  <r>
    <n v="21969"/>
    <x v="3"/>
    <x v="0"/>
    <x v="6"/>
    <x v="3"/>
    <x v="0"/>
    <x v="6"/>
    <d v="2021-12-17T00:00:00"/>
  </r>
  <r>
    <n v="402592"/>
    <x v="4"/>
    <x v="6"/>
    <x v="0"/>
    <x v="4"/>
    <x v="6"/>
    <x v="0"/>
    <d v="2021-12-17T00:00:00"/>
  </r>
  <r>
    <n v="252068"/>
    <x v="4"/>
    <x v="4"/>
    <x v="1"/>
    <x v="4"/>
    <x v="4"/>
    <x v="1"/>
    <d v="2021-12-17T00:00:00"/>
  </r>
  <r>
    <n v="43514"/>
    <x v="0"/>
    <x v="0"/>
    <x v="3"/>
    <x v="0"/>
    <x v="0"/>
    <x v="3"/>
    <d v="2021-12-17T00:00:00"/>
  </r>
  <r>
    <n v="19958"/>
    <x v="4"/>
    <x v="2"/>
    <x v="1"/>
    <x v="4"/>
    <x v="2"/>
    <x v="1"/>
    <d v="2021-12-17T00:00:00"/>
  </r>
  <r>
    <n v="19693"/>
    <x v="4"/>
    <x v="0"/>
    <x v="2"/>
    <x v="4"/>
    <x v="0"/>
    <x v="2"/>
    <d v="2021-12-17T00:00:00"/>
  </r>
  <r>
    <n v="93204"/>
    <x v="1"/>
    <x v="6"/>
    <x v="5"/>
    <x v="1"/>
    <x v="6"/>
    <x v="5"/>
    <d v="2021-12-17T00:00:00"/>
  </r>
  <r>
    <n v="50567"/>
    <x v="0"/>
    <x v="6"/>
    <x v="0"/>
    <x v="0"/>
    <x v="6"/>
    <x v="0"/>
    <d v="2021-12-17T00:00:00"/>
  </r>
  <r>
    <n v="4554"/>
    <x v="2"/>
    <x v="6"/>
    <x v="2"/>
    <x v="2"/>
    <x v="6"/>
    <x v="2"/>
    <d v="2021-12-17T00:00:00"/>
  </r>
  <r>
    <n v="13867"/>
    <x v="3"/>
    <x v="2"/>
    <x v="4"/>
    <x v="3"/>
    <x v="2"/>
    <x v="4"/>
    <d v="2021-12-17T00:00:00"/>
  </r>
  <r>
    <n v="7186"/>
    <x v="4"/>
    <x v="2"/>
    <x v="3"/>
    <x v="4"/>
    <x v="2"/>
    <x v="3"/>
    <d v="2021-12-17T00:00:00"/>
  </r>
  <r>
    <n v="1155"/>
    <x v="2"/>
    <x v="6"/>
    <x v="3"/>
    <x v="2"/>
    <x v="6"/>
    <x v="3"/>
    <d v="2021-12-17T00:00:00"/>
  </r>
  <r>
    <n v="15294"/>
    <x v="5"/>
    <x v="1"/>
    <x v="6"/>
    <x v="5"/>
    <x v="1"/>
    <x v="6"/>
    <d v="2021-12-17T00:00:00"/>
  </r>
  <r>
    <n v="78882"/>
    <x v="3"/>
    <x v="3"/>
    <x v="0"/>
    <x v="3"/>
    <x v="3"/>
    <x v="0"/>
    <d v="2021-12-17T00:00:00"/>
  </r>
  <r>
    <n v="22711"/>
    <x v="5"/>
    <x v="0"/>
    <x v="0"/>
    <x v="5"/>
    <x v="0"/>
    <x v="0"/>
    <d v="2021-12-17T00:00:00"/>
  </r>
  <r>
    <n v="13863"/>
    <x v="5"/>
    <x v="3"/>
    <x v="6"/>
    <x v="5"/>
    <x v="3"/>
    <x v="6"/>
    <d v="2021-12-17T00:00:00"/>
  </r>
  <r>
    <n v="3931"/>
    <x v="0"/>
    <x v="2"/>
    <x v="3"/>
    <x v="0"/>
    <x v="2"/>
    <x v="3"/>
    <d v="2021-12-17T00:00:00"/>
  </r>
  <r>
    <n v="73070"/>
    <x v="2"/>
    <x v="0"/>
    <x v="2"/>
    <x v="2"/>
    <x v="0"/>
    <x v="2"/>
    <d v="2021-12-17T00:00:00"/>
  </r>
  <r>
    <n v="43686"/>
    <x v="5"/>
    <x v="4"/>
    <x v="1"/>
    <x v="5"/>
    <x v="4"/>
    <x v="1"/>
    <d v="2021-12-17T00:00:00"/>
  </r>
  <r>
    <n v="1003743"/>
    <x v="4"/>
    <x v="4"/>
    <x v="4"/>
    <x v="4"/>
    <x v="4"/>
    <x v="4"/>
    <d v="2021-12-17T00:00:00"/>
  </r>
  <r>
    <n v="297394"/>
    <x v="4"/>
    <x v="1"/>
    <x v="6"/>
    <x v="4"/>
    <x v="1"/>
    <x v="6"/>
    <d v="2021-12-17T00:00:00"/>
  </r>
  <r>
    <n v="58720"/>
    <x v="1"/>
    <x v="3"/>
    <x v="2"/>
    <x v="1"/>
    <x v="3"/>
    <x v="2"/>
    <d v="2021-12-17T00:00:00"/>
  </r>
  <r>
    <n v="8582"/>
    <x v="0"/>
    <x v="1"/>
    <x v="3"/>
    <x v="0"/>
    <x v="1"/>
    <x v="3"/>
    <d v="2021-12-17T00:00:00"/>
  </r>
  <r>
    <n v="319938"/>
    <x v="3"/>
    <x v="0"/>
    <x v="3"/>
    <x v="3"/>
    <x v="0"/>
    <x v="3"/>
    <d v="2021-12-17T00:00:00"/>
  </r>
  <r>
    <n v="24257"/>
    <x v="5"/>
    <x v="2"/>
    <x v="1"/>
    <x v="5"/>
    <x v="2"/>
    <x v="1"/>
    <d v="2021-12-17T00:00:00"/>
  </r>
  <r>
    <n v="7389"/>
    <x v="5"/>
    <x v="0"/>
    <x v="3"/>
    <x v="5"/>
    <x v="0"/>
    <x v="3"/>
    <d v="2021-12-17T00:00:00"/>
  </r>
  <r>
    <n v="1790467"/>
    <x v="1"/>
    <x v="5"/>
    <x v="0"/>
    <x v="1"/>
    <x v="5"/>
    <x v="0"/>
    <d v="2021-12-17T00:00:00"/>
  </r>
  <r>
    <n v="34236"/>
    <x v="1"/>
    <x v="6"/>
    <x v="3"/>
    <x v="1"/>
    <x v="6"/>
    <x v="3"/>
    <d v="2021-12-17T00:00:00"/>
  </r>
  <r>
    <n v="165448"/>
    <x v="3"/>
    <x v="4"/>
    <x v="4"/>
    <x v="3"/>
    <x v="4"/>
    <x v="4"/>
    <d v="2021-12-17T00:00:00"/>
  </r>
  <r>
    <n v="70247"/>
    <x v="5"/>
    <x v="4"/>
    <x v="6"/>
    <x v="5"/>
    <x v="4"/>
    <x v="6"/>
    <d v="2021-12-17T00:00:00"/>
  </r>
  <r>
    <n v="11218"/>
    <x v="5"/>
    <x v="0"/>
    <x v="2"/>
    <x v="5"/>
    <x v="0"/>
    <x v="2"/>
    <d v="2021-12-17T00:00:00"/>
  </r>
  <r>
    <n v="103706"/>
    <x v="4"/>
    <x v="1"/>
    <x v="3"/>
    <x v="4"/>
    <x v="1"/>
    <x v="3"/>
    <d v="2021-12-17T00:00:00"/>
  </r>
  <r>
    <n v="76664"/>
    <x v="0"/>
    <x v="2"/>
    <x v="0"/>
    <x v="0"/>
    <x v="2"/>
    <x v="0"/>
    <d v="2021-12-17T00:00:00"/>
  </r>
  <r>
    <n v="20108"/>
    <x v="3"/>
    <x v="1"/>
    <x v="0"/>
    <x v="3"/>
    <x v="1"/>
    <x v="0"/>
    <d v="2021-12-17T00:00:00"/>
  </r>
  <r>
    <n v="68948"/>
    <x v="0"/>
    <x v="6"/>
    <x v="1"/>
    <x v="0"/>
    <x v="6"/>
    <x v="1"/>
    <d v="2021-12-17T00:00:00"/>
  </r>
  <r>
    <n v="105504"/>
    <x v="4"/>
    <x v="0"/>
    <x v="0"/>
    <x v="4"/>
    <x v="0"/>
    <x v="0"/>
    <d v="2021-12-17T00:00:00"/>
  </r>
  <r>
    <n v="4054"/>
    <x v="3"/>
    <x v="6"/>
    <x v="6"/>
    <x v="3"/>
    <x v="6"/>
    <x v="6"/>
    <d v="2021-12-17T00:00:00"/>
  </r>
  <r>
    <n v="20342"/>
    <x v="0"/>
    <x v="1"/>
    <x v="5"/>
    <x v="0"/>
    <x v="1"/>
    <x v="5"/>
    <d v="2021-12-17T00:00:00"/>
  </r>
  <r>
    <n v="1746799"/>
    <x v="1"/>
    <x v="4"/>
    <x v="0"/>
    <x v="1"/>
    <x v="4"/>
    <x v="0"/>
    <d v="2021-12-17T00:00:00"/>
  </r>
  <r>
    <n v="18416"/>
    <x v="3"/>
    <x v="4"/>
    <x v="5"/>
    <x v="3"/>
    <x v="4"/>
    <x v="5"/>
    <d v="2021-12-17T00:00:00"/>
  </r>
  <r>
    <n v="6098"/>
    <x v="2"/>
    <x v="1"/>
    <x v="2"/>
    <x v="2"/>
    <x v="1"/>
    <x v="2"/>
    <d v="2021-12-17T00:00:00"/>
  </r>
  <r>
    <n v="110274"/>
    <x v="0"/>
    <x v="4"/>
    <x v="1"/>
    <x v="0"/>
    <x v="4"/>
    <x v="1"/>
    <d v="2021-12-17T00:00:00"/>
  </r>
  <r>
    <n v="187199"/>
    <x v="1"/>
    <x v="6"/>
    <x v="0"/>
    <x v="1"/>
    <x v="6"/>
    <x v="0"/>
    <d v="2021-12-17T00:00:00"/>
  </r>
  <r>
    <n v="130425"/>
    <x v="2"/>
    <x v="3"/>
    <x v="4"/>
    <x v="2"/>
    <x v="3"/>
    <x v="4"/>
    <d v="2021-12-17T00:00:00"/>
  </r>
  <r>
    <n v="28916"/>
    <x v="1"/>
    <x v="1"/>
    <x v="3"/>
    <x v="1"/>
    <x v="1"/>
    <x v="3"/>
    <d v="2021-12-17T00:00:00"/>
  </r>
  <r>
    <n v="40265"/>
    <x v="2"/>
    <x v="3"/>
    <x v="6"/>
    <x v="2"/>
    <x v="3"/>
    <x v="6"/>
    <d v="2021-12-17T00:00:00"/>
  </r>
  <r>
    <n v="4611"/>
    <x v="4"/>
    <x v="3"/>
    <x v="1"/>
    <x v="4"/>
    <x v="3"/>
    <x v="1"/>
    <d v="2021-12-17T00:00:00"/>
  </r>
  <r>
    <n v="475735"/>
    <x v="0"/>
    <x v="4"/>
    <x v="4"/>
    <x v="0"/>
    <x v="4"/>
    <x v="4"/>
    <d v="2021-12-17T00:00:00"/>
  </r>
  <r>
    <n v="151546"/>
    <x v="5"/>
    <x v="2"/>
    <x v="5"/>
    <x v="5"/>
    <x v="2"/>
    <x v="5"/>
    <d v="2021-12-17T00:00:00"/>
  </r>
  <r>
    <n v="5589"/>
    <x v="3"/>
    <x v="2"/>
    <x v="5"/>
    <x v="3"/>
    <x v="2"/>
    <x v="5"/>
    <d v="2021-12-17T00:00:00"/>
  </r>
  <r>
    <n v="1469"/>
    <x v="3"/>
    <x v="1"/>
    <x v="5"/>
    <x v="3"/>
    <x v="1"/>
    <x v="5"/>
    <d v="2021-12-17T00:00:00"/>
  </r>
  <r>
    <n v="15139"/>
    <x v="5"/>
    <x v="0"/>
    <x v="4"/>
    <x v="5"/>
    <x v="0"/>
    <x v="4"/>
    <d v="2021-12-17T00:00:00"/>
  </r>
  <r>
    <n v="10891"/>
    <x v="2"/>
    <x v="6"/>
    <x v="4"/>
    <x v="2"/>
    <x v="6"/>
    <x v="4"/>
    <d v="2021-12-17T00:00:00"/>
  </r>
  <r>
    <n v="4684"/>
    <x v="2"/>
    <x v="1"/>
    <x v="5"/>
    <x v="2"/>
    <x v="1"/>
    <x v="5"/>
    <d v="2021-12-17T00:00:00"/>
  </r>
  <r>
    <n v="2025"/>
    <x v="3"/>
    <x v="1"/>
    <x v="1"/>
    <x v="3"/>
    <x v="1"/>
    <x v="1"/>
    <d v="2021-12-17T00:00:00"/>
  </r>
  <r>
    <n v="10356"/>
    <x v="4"/>
    <x v="0"/>
    <x v="6"/>
    <x v="4"/>
    <x v="0"/>
    <x v="6"/>
    <d v="2021-12-17T00:00:00"/>
  </r>
  <r>
    <n v="22338"/>
    <x v="0"/>
    <x v="2"/>
    <x v="6"/>
    <x v="0"/>
    <x v="2"/>
    <x v="6"/>
    <d v="2021-12-17T00:00:00"/>
  </r>
  <r>
    <n v="88180"/>
    <x v="1"/>
    <x v="3"/>
    <x v="0"/>
    <x v="1"/>
    <x v="3"/>
    <x v="0"/>
    <d v="2021-12-17T00:00:00"/>
  </r>
  <r>
    <n v="22130"/>
    <x v="0"/>
    <x v="2"/>
    <x v="2"/>
    <x v="0"/>
    <x v="2"/>
    <x v="2"/>
    <d v="2021-12-17T00:00:00"/>
  </r>
  <r>
    <n v="3285"/>
    <x v="3"/>
    <x v="3"/>
    <x v="1"/>
    <x v="3"/>
    <x v="3"/>
    <x v="1"/>
    <d v="2021-12-17T00:00:00"/>
  </r>
  <r>
    <n v="55253"/>
    <x v="0"/>
    <x v="1"/>
    <x v="6"/>
    <x v="0"/>
    <x v="1"/>
    <x v="6"/>
    <d v="2021-12-17T00:00:00"/>
  </r>
  <r>
    <n v="88108"/>
    <x v="2"/>
    <x v="2"/>
    <x v="2"/>
    <x v="2"/>
    <x v="2"/>
    <x v="2"/>
    <d v="2021-12-17T00:00:00"/>
  </r>
  <r>
    <n v="37818"/>
    <x v="1"/>
    <x v="6"/>
    <x v="2"/>
    <x v="1"/>
    <x v="6"/>
    <x v="2"/>
    <d v="2021-12-17T00:00:00"/>
  </r>
  <r>
    <n v="21588"/>
    <x v="3"/>
    <x v="4"/>
    <x v="1"/>
    <x v="3"/>
    <x v="4"/>
    <x v="1"/>
    <d v="2021-12-17T00:00:00"/>
  </r>
  <r>
    <n v="31330"/>
    <x v="3"/>
    <x v="4"/>
    <x v="6"/>
    <x v="3"/>
    <x v="4"/>
    <x v="6"/>
    <d v="2021-12-17T00:00:00"/>
  </r>
  <r>
    <n v="1052"/>
    <x v="3"/>
    <x v="6"/>
    <x v="5"/>
    <x v="3"/>
    <x v="6"/>
    <x v="5"/>
    <d v="2021-12-17T00:00:00"/>
  </r>
  <r>
    <n v="93644"/>
    <x v="1"/>
    <x v="0"/>
    <x v="3"/>
    <x v="1"/>
    <x v="0"/>
    <x v="3"/>
    <d v="2021-12-17T00:00:00"/>
  </r>
  <r>
    <n v="138572"/>
    <x v="5"/>
    <x v="2"/>
    <x v="0"/>
    <x v="5"/>
    <x v="2"/>
    <x v="0"/>
    <d v="2021-12-17T00:00:00"/>
  </r>
  <r>
    <n v="15952"/>
    <x v="5"/>
    <x v="4"/>
    <x v="3"/>
    <x v="5"/>
    <x v="4"/>
    <x v="3"/>
    <d v="2021-12-17T00:00:00"/>
  </r>
  <r>
    <n v="9294"/>
    <x v="5"/>
    <x v="1"/>
    <x v="1"/>
    <x v="5"/>
    <x v="1"/>
    <x v="1"/>
    <d v="2021-12-17T00:00:00"/>
  </r>
  <r>
    <n v="52085"/>
    <x v="5"/>
    <x v="3"/>
    <x v="4"/>
    <x v="5"/>
    <x v="3"/>
    <x v="4"/>
    <d v="2021-12-17T00:00:00"/>
  </r>
  <r>
    <n v="14994"/>
    <x v="1"/>
    <x v="3"/>
    <x v="3"/>
    <x v="1"/>
    <x v="3"/>
    <x v="3"/>
    <d v="2021-12-17T00:00:00"/>
  </r>
  <r>
    <n v="32718"/>
    <x v="5"/>
    <x v="6"/>
    <x v="0"/>
    <x v="5"/>
    <x v="6"/>
    <x v="0"/>
    <d v="2021-12-17T00:00:00"/>
  </r>
  <r>
    <n v="7492"/>
    <x v="5"/>
    <x v="3"/>
    <x v="3"/>
    <x v="5"/>
    <x v="3"/>
    <x v="3"/>
    <d v="2021-12-17T00:00:00"/>
  </r>
  <r>
    <n v="3542"/>
    <x v="3"/>
    <x v="6"/>
    <x v="3"/>
    <x v="3"/>
    <x v="6"/>
    <x v="3"/>
    <d v="2021-12-17T00:00:00"/>
  </r>
  <r>
    <n v="13301"/>
    <x v="0"/>
    <x v="2"/>
    <x v="1"/>
    <x v="0"/>
    <x v="2"/>
    <x v="1"/>
    <d v="2021-12-17T00:00:00"/>
  </r>
  <r>
    <n v="8088"/>
    <x v="3"/>
    <x v="2"/>
    <x v="2"/>
    <x v="3"/>
    <x v="2"/>
    <x v="2"/>
    <d v="2021-12-17T00:00:00"/>
  </r>
  <r>
    <n v="2147"/>
    <x v="5"/>
    <x v="0"/>
    <x v="6"/>
    <x v="5"/>
    <x v="0"/>
    <x v="6"/>
    <d v="2021-12-17T00:00:00"/>
  </r>
  <r>
    <n v="193525"/>
    <x v="0"/>
    <x v="5"/>
    <x v="0"/>
    <x v="0"/>
    <x v="5"/>
    <x v="0"/>
    <d v="2021-12-17T00:00:00"/>
  </r>
  <r>
    <n v="86260"/>
    <x v="1"/>
    <x v="1"/>
    <x v="1"/>
    <x v="1"/>
    <x v="1"/>
    <x v="1"/>
    <d v="2021-12-17T00:00:00"/>
  </r>
  <r>
    <n v="173600"/>
    <x v="3"/>
    <x v="0"/>
    <x v="4"/>
    <x v="3"/>
    <x v="0"/>
    <x v="4"/>
    <d v="2021-12-17T00:00:00"/>
  </r>
  <r>
    <n v="312908"/>
    <x v="5"/>
    <x v="5"/>
    <x v="0"/>
    <x v="5"/>
    <x v="5"/>
    <x v="0"/>
    <d v="2021-12-17T00:00:00"/>
  </r>
  <r>
    <n v="58932"/>
    <x v="0"/>
    <x v="3"/>
    <x v="2"/>
    <x v="0"/>
    <x v="3"/>
    <x v="2"/>
    <d v="2021-12-17T00:00:00"/>
  </r>
  <r>
    <n v="8548"/>
    <x v="0"/>
    <x v="0"/>
    <x v="6"/>
    <x v="0"/>
    <x v="0"/>
    <x v="6"/>
    <d v="2021-12-17T00:00:00"/>
  </r>
  <r>
    <n v="1860"/>
    <x v="3"/>
    <x v="1"/>
    <x v="2"/>
    <x v="3"/>
    <x v="1"/>
    <x v="2"/>
    <d v="2021-12-17T00:00:00"/>
  </r>
  <r>
    <n v="8199"/>
    <x v="4"/>
    <x v="3"/>
    <x v="6"/>
    <x v="4"/>
    <x v="3"/>
    <x v="6"/>
    <d v="2021-12-17T00:00:00"/>
  </r>
  <r>
    <n v="77296"/>
    <x v="0"/>
    <x v="4"/>
    <x v="5"/>
    <x v="0"/>
    <x v="4"/>
    <x v="5"/>
    <d v="2021-12-17T00:00:00"/>
  </r>
  <r>
    <n v="6432"/>
    <x v="4"/>
    <x v="0"/>
    <x v="1"/>
    <x v="4"/>
    <x v="0"/>
    <x v="1"/>
    <d v="2021-12-17T00:00:00"/>
  </r>
  <r>
    <n v="2572"/>
    <x v="3"/>
    <x v="2"/>
    <x v="6"/>
    <x v="3"/>
    <x v="2"/>
    <x v="6"/>
    <d v="2021-12-17T00:00:00"/>
  </r>
  <r>
    <n v="405457"/>
    <x v="2"/>
    <x v="3"/>
    <x v="0"/>
    <x v="2"/>
    <x v="3"/>
    <x v="0"/>
    <d v="2021-12-17T00:00:00"/>
  </r>
  <r>
    <n v="13009"/>
    <x v="0"/>
    <x v="6"/>
    <x v="3"/>
    <x v="0"/>
    <x v="6"/>
    <x v="3"/>
    <d v="2021-12-17T00:00:00"/>
  </r>
  <r>
    <n v="18241"/>
    <x v="2"/>
    <x v="2"/>
    <x v="6"/>
    <x v="2"/>
    <x v="2"/>
    <x v="6"/>
    <d v="2021-12-17T00:00:00"/>
  </r>
  <r>
    <n v="1122132"/>
    <x v="2"/>
    <x v="3"/>
    <x v="2"/>
    <x v="2"/>
    <x v="3"/>
    <x v="2"/>
    <d v="2021-12-17T00:00:00"/>
  </r>
  <r>
    <n v="36074"/>
    <x v="5"/>
    <x v="2"/>
    <x v="6"/>
    <x v="5"/>
    <x v="2"/>
    <x v="6"/>
    <d v="2021-12-17T00:00:00"/>
  </r>
  <r>
    <n v="144665"/>
    <x v="4"/>
    <x v="1"/>
    <x v="1"/>
    <x v="4"/>
    <x v="1"/>
    <x v="1"/>
    <d v="2021-12-17T00:00:00"/>
  </r>
  <r>
    <n v="38028"/>
    <x v="4"/>
    <x v="2"/>
    <x v="6"/>
    <x v="4"/>
    <x v="2"/>
    <x v="6"/>
    <d v="2021-12-17T00:00:00"/>
  </r>
  <r>
    <n v="28451"/>
    <x v="3"/>
    <x v="2"/>
    <x v="0"/>
    <x v="3"/>
    <x v="2"/>
    <x v="0"/>
    <d v="2021-12-17T00:00:00"/>
  </r>
  <r>
    <n v="99452"/>
    <x v="4"/>
    <x v="2"/>
    <x v="0"/>
    <x v="4"/>
    <x v="2"/>
    <x v="0"/>
    <d v="2021-12-17T00:00:00"/>
  </r>
  <r>
    <n v="1273"/>
    <x v="2"/>
    <x v="1"/>
    <x v="3"/>
    <x v="2"/>
    <x v="1"/>
    <x v="3"/>
    <d v="2021-12-17T00:00:00"/>
  </r>
  <r>
    <n v="52203"/>
    <x v="4"/>
    <x v="0"/>
    <x v="3"/>
    <x v="4"/>
    <x v="0"/>
    <x v="3"/>
    <d v="2021-12-17T00:00:00"/>
  </r>
  <r>
    <n v="4916"/>
    <x v="3"/>
    <x v="1"/>
    <x v="3"/>
    <x v="3"/>
    <x v="1"/>
    <x v="3"/>
    <d v="2021-12-17T00:00:00"/>
  </r>
  <r>
    <n v="36779"/>
    <x v="2"/>
    <x v="0"/>
    <x v="4"/>
    <x v="2"/>
    <x v="0"/>
    <x v="4"/>
    <d v="2021-12-17T00:00:00"/>
  </r>
  <r>
    <n v="41395"/>
    <x v="5"/>
    <x v="1"/>
    <x v="4"/>
    <x v="5"/>
    <x v="1"/>
    <x v="4"/>
    <d v="2021-12-17T00:00:00"/>
  </r>
  <r>
    <n v="38543"/>
    <x v="1"/>
    <x v="2"/>
    <x v="1"/>
    <x v="1"/>
    <x v="2"/>
    <x v="1"/>
    <d v="2021-12-17T00:00:00"/>
  </r>
  <r>
    <n v="11655"/>
    <x v="3"/>
    <x v="3"/>
    <x v="5"/>
    <x v="3"/>
    <x v="3"/>
    <x v="5"/>
    <d v="2021-12-17T00:00:00"/>
  </r>
  <r>
    <n v="219915"/>
    <x v="5"/>
    <x v="4"/>
    <x v="4"/>
    <x v="5"/>
    <x v="4"/>
    <x v="4"/>
    <d v="2021-12-17T00:00:00"/>
  </r>
  <r>
    <n v="84256"/>
    <x v="4"/>
    <x v="2"/>
    <x v="4"/>
    <x v="4"/>
    <x v="2"/>
    <x v="4"/>
    <d v="2021-12-17T00:00:00"/>
  </r>
  <r>
    <n v="36372"/>
    <x v="4"/>
    <x v="2"/>
    <x v="2"/>
    <x v="4"/>
    <x v="2"/>
    <x v="2"/>
    <d v="2021-12-17T00:00:00"/>
  </r>
  <r>
    <n v="4784"/>
    <x v="3"/>
    <x v="3"/>
    <x v="6"/>
    <x v="3"/>
    <x v="3"/>
    <x v="6"/>
    <d v="2021-12-17T00:00:00"/>
  </r>
  <r>
    <n v="47236"/>
    <x v="4"/>
    <x v="0"/>
    <x v="4"/>
    <x v="4"/>
    <x v="0"/>
    <x v="4"/>
    <d v="2021-12-17T00:00:00"/>
  </r>
  <r>
    <n v="44131"/>
    <x v="0"/>
    <x v="0"/>
    <x v="4"/>
    <x v="0"/>
    <x v="0"/>
    <x v="4"/>
    <d v="2021-12-17T00:00:00"/>
  </r>
  <r>
    <n v="292720"/>
    <x v="4"/>
    <x v="1"/>
    <x v="0"/>
    <x v="4"/>
    <x v="1"/>
    <x v="0"/>
    <d v="2021-12-17T00:00:00"/>
  </r>
  <r>
    <n v="40207"/>
    <x v="2"/>
    <x v="4"/>
    <x v="2"/>
    <x v="2"/>
    <x v="4"/>
    <x v="2"/>
    <d v="2021-12-17T00:00:00"/>
  </r>
  <r>
    <n v="13729"/>
    <x v="4"/>
    <x v="3"/>
    <x v="5"/>
    <x v="4"/>
    <x v="3"/>
    <x v="5"/>
    <d v="2021-12-17T00:00:00"/>
  </r>
  <r>
    <n v="3374"/>
    <x v="3"/>
    <x v="6"/>
    <x v="1"/>
    <x v="3"/>
    <x v="6"/>
    <x v="1"/>
    <d v="2021-12-17T00:00:00"/>
  </r>
  <r>
    <n v="603850"/>
    <x v="4"/>
    <x v="1"/>
    <x v="4"/>
    <x v="4"/>
    <x v="1"/>
    <x v="4"/>
    <d v="2021-12-17T00:00:00"/>
  </r>
  <r>
    <n v="110509"/>
    <x v="1"/>
    <x v="2"/>
    <x v="5"/>
    <x v="1"/>
    <x v="2"/>
    <x v="5"/>
    <d v="2021-12-17T00:00:00"/>
  </r>
  <r>
    <n v="70785"/>
    <x v="4"/>
    <x v="3"/>
    <x v="2"/>
    <x v="4"/>
    <x v="3"/>
    <x v="2"/>
    <d v="2021-12-17T00:00:00"/>
  </r>
  <r>
    <n v="4812"/>
    <x v="2"/>
    <x v="6"/>
    <x v="6"/>
    <x v="2"/>
    <x v="6"/>
    <x v="6"/>
    <d v="2021-12-17T00:00:00"/>
  </r>
  <r>
    <n v="14888"/>
    <x v="2"/>
    <x v="4"/>
    <x v="3"/>
    <x v="2"/>
    <x v="4"/>
    <x v="3"/>
    <d v="2021-12-17T00:00:00"/>
  </r>
  <r>
    <n v="13730"/>
    <x v="2"/>
    <x v="0"/>
    <x v="5"/>
    <x v="2"/>
    <x v="0"/>
    <x v="5"/>
    <d v="2021-12-17T00:00:00"/>
  </r>
  <r>
    <n v="3520"/>
    <x v="2"/>
    <x v="6"/>
    <x v="1"/>
    <x v="2"/>
    <x v="6"/>
    <x v="1"/>
    <d v="2021-12-17T00:00:00"/>
  </r>
  <r>
    <n v="99608"/>
    <x v="4"/>
    <x v="4"/>
    <x v="3"/>
    <x v="4"/>
    <x v="4"/>
    <x v="3"/>
    <d v="2021-12-17T00:00:00"/>
  </r>
  <r>
    <n v="70693"/>
    <x v="0"/>
    <x v="1"/>
    <x v="0"/>
    <x v="0"/>
    <x v="1"/>
    <x v="0"/>
    <d v="2021-12-17T00:00:00"/>
  </r>
  <r>
    <n v="4508"/>
    <x v="0"/>
    <x v="3"/>
    <x v="1"/>
    <x v="0"/>
    <x v="3"/>
    <x v="1"/>
    <d v="2021-12-17T00:00:00"/>
  </r>
  <r>
    <n v="1317"/>
    <x v="3"/>
    <x v="6"/>
    <x v="2"/>
    <x v="3"/>
    <x v="6"/>
    <x v="2"/>
    <d v="2021-12-17T00:00:00"/>
  </r>
  <r>
    <n v="161628"/>
    <x v="1"/>
    <x v="6"/>
    <x v="1"/>
    <x v="1"/>
    <x v="6"/>
    <x v="1"/>
    <d v="2021-12-17T00:00:00"/>
  </r>
  <r>
    <n v="564602"/>
    <x v="4"/>
    <x v="6"/>
    <x v="1"/>
    <x v="4"/>
    <x v="6"/>
    <x v="1"/>
    <d v="2021-12-17T00:00:00"/>
  </r>
  <r>
    <n v="261810"/>
    <x v="1"/>
    <x v="6"/>
    <x v="6"/>
    <x v="1"/>
    <x v="6"/>
    <x v="6"/>
    <d v="2021-12-17T00:00:00"/>
  </r>
  <r>
    <n v="16269"/>
    <x v="3"/>
    <x v="0"/>
    <x v="1"/>
    <x v="3"/>
    <x v="0"/>
    <x v="1"/>
    <d v="2021-12-17T00:00:00"/>
  </r>
  <r>
    <n v="8649"/>
    <x v="1"/>
    <x v="3"/>
    <x v="1"/>
    <x v="1"/>
    <x v="3"/>
    <x v="1"/>
    <d v="2021-12-17T00:00:00"/>
  </r>
  <r>
    <n v="131669"/>
    <x v="1"/>
    <x v="4"/>
    <x v="2"/>
    <x v="1"/>
    <x v="4"/>
    <x v="2"/>
    <d v="2021-12-17T00:00:00"/>
  </r>
  <r>
    <n v="108020"/>
    <x v="5"/>
    <x v="4"/>
    <x v="5"/>
    <x v="5"/>
    <x v="4"/>
    <x v="5"/>
    <d v="2021-12-17T00:00:00"/>
  </r>
  <r>
    <n v="1101354"/>
    <x v="4"/>
    <x v="6"/>
    <x v="6"/>
    <x v="4"/>
    <x v="6"/>
    <x v="6"/>
    <d v="2021-12-17T00:00:00"/>
  </r>
  <r>
    <n v="121685"/>
    <x v="5"/>
    <x v="3"/>
    <x v="2"/>
    <x v="5"/>
    <x v="3"/>
    <x v="2"/>
    <d v="2021-12-17T00:00:00"/>
  </r>
  <r>
    <n v="16294"/>
    <x v="0"/>
    <x v="0"/>
    <x v="2"/>
    <x v="0"/>
    <x v="0"/>
    <x v="2"/>
    <d v="2021-12-17T00:00:00"/>
  </r>
  <r>
    <n v="2105"/>
    <x v="5"/>
    <x v="1"/>
    <x v="3"/>
    <x v="5"/>
    <x v="1"/>
    <x v="3"/>
    <d v="2021-12-17T00:00:00"/>
  </r>
  <r>
    <n v="1876"/>
    <x v="5"/>
    <x v="0"/>
    <x v="1"/>
    <x v="5"/>
    <x v="0"/>
    <x v="1"/>
    <d v="2021-12-17T00:00:00"/>
  </r>
  <r>
    <n v="10645"/>
    <x v="5"/>
    <x v="1"/>
    <x v="2"/>
    <x v="5"/>
    <x v="1"/>
    <x v="2"/>
    <d v="2021-12-17T00:00:00"/>
  </r>
  <r>
    <n v="51766"/>
    <x v="1"/>
    <x v="3"/>
    <x v="4"/>
    <x v="1"/>
    <x v="3"/>
    <x v="4"/>
    <d v="2021-12-17T00:00:00"/>
  </r>
  <r>
    <n v="58671"/>
    <x v="0"/>
    <x v="2"/>
    <x v="4"/>
    <x v="0"/>
    <x v="2"/>
    <x v="4"/>
    <d v="2021-12-17T00:00:00"/>
  </r>
  <r>
    <n v="12804"/>
    <x v="2"/>
    <x v="4"/>
    <x v="1"/>
    <x v="2"/>
    <x v="4"/>
    <x v="1"/>
    <d v="2021-12-17T00:00:00"/>
  </r>
  <r>
    <n v="273111"/>
    <x v="5"/>
    <x v="4"/>
    <x v="0"/>
    <x v="5"/>
    <x v="4"/>
    <x v="0"/>
    <d v="2021-12-17T00:00:00"/>
  </r>
  <r>
    <n v="32452"/>
    <x v="1"/>
    <x v="3"/>
    <x v="5"/>
    <x v="1"/>
    <x v="3"/>
    <x v="5"/>
    <d v="2021-12-17T00:00:00"/>
  </r>
  <r>
    <n v="23316"/>
    <x v="4"/>
    <x v="3"/>
    <x v="4"/>
    <x v="4"/>
    <x v="3"/>
    <x v="4"/>
    <d v="2021-12-17T00:00:00"/>
  </r>
  <r>
    <n v="76121"/>
    <x v="3"/>
    <x v="4"/>
    <x v="3"/>
    <x v="3"/>
    <x v="4"/>
    <x v="3"/>
    <d v="2021-12-17T00:00:00"/>
  </r>
  <r>
    <n v="11213"/>
    <x v="2"/>
    <x v="2"/>
    <x v="1"/>
    <x v="2"/>
    <x v="2"/>
    <x v="1"/>
    <d v="2021-12-17T00:00:00"/>
  </r>
  <r>
    <n v="5978"/>
    <x v="0"/>
    <x v="0"/>
    <x v="1"/>
    <x v="0"/>
    <x v="0"/>
    <x v="1"/>
    <d v="2021-12-17T00:00:00"/>
  </r>
  <r>
    <n v="9531"/>
    <x v="0"/>
    <x v="1"/>
    <x v="2"/>
    <x v="0"/>
    <x v="1"/>
    <x v="2"/>
    <d v="2021-12-17T00:00:00"/>
  </r>
  <r>
    <n v="12939"/>
    <x v="3"/>
    <x v="1"/>
    <x v="4"/>
    <x v="3"/>
    <x v="1"/>
    <x v="4"/>
    <d v="2021-12-17T00:00:00"/>
  </r>
  <r>
    <n v="12381"/>
    <x v="1"/>
    <x v="3"/>
    <x v="6"/>
    <x v="1"/>
    <x v="3"/>
    <x v="6"/>
    <d v="2021-12-17T00:00:00"/>
  </r>
  <r>
    <n v="6430"/>
    <x v="2"/>
    <x v="2"/>
    <x v="3"/>
    <x v="2"/>
    <x v="2"/>
    <x v="3"/>
    <d v="2021-12-17T00:00:00"/>
  </r>
  <r>
    <n v="449345"/>
    <x v="0"/>
    <x v="4"/>
    <x v="0"/>
    <x v="0"/>
    <x v="4"/>
    <x v="0"/>
    <d v="2021-12-17T00:00:00"/>
  </r>
  <r>
    <n v="231733"/>
    <x v="1"/>
    <x v="0"/>
    <x v="0"/>
    <x v="1"/>
    <x v="0"/>
    <x v="0"/>
    <d v="2021-12-17T00:00:00"/>
  </r>
  <r>
    <n v="66362"/>
    <x v="4"/>
    <x v="3"/>
    <x v="0"/>
    <x v="4"/>
    <x v="3"/>
    <x v="0"/>
    <d v="2021-12-17T00:00:00"/>
  </r>
  <r>
    <n v="97798"/>
    <x v="5"/>
    <x v="2"/>
    <x v="2"/>
    <x v="5"/>
    <x v="2"/>
    <x v="2"/>
    <d v="2021-12-17T00:00:00"/>
  </r>
  <r>
    <n v="11341"/>
    <x v="2"/>
    <x v="6"/>
    <x v="0"/>
    <x v="2"/>
    <x v="6"/>
    <x v="0"/>
    <d v="2021-12-17T00:00:00"/>
  </r>
  <r>
    <n v="47883"/>
    <x v="0"/>
    <x v="4"/>
    <x v="3"/>
    <x v="0"/>
    <x v="4"/>
    <x v="3"/>
    <d v="2021-12-17T00:00:00"/>
  </r>
  <r>
    <n v="58776"/>
    <x v="1"/>
    <x v="2"/>
    <x v="6"/>
    <x v="1"/>
    <x v="2"/>
    <x v="6"/>
    <d v="2021-12-17T00:00:00"/>
  </r>
  <r>
    <n v="21695"/>
    <x v="5"/>
    <x v="6"/>
    <x v="6"/>
    <x v="5"/>
    <x v="6"/>
    <x v="6"/>
    <d v="2021-12-17T00:00:00"/>
  </r>
  <r>
    <n v="15880"/>
    <x v="3"/>
    <x v="6"/>
    <x v="0"/>
    <x v="3"/>
    <x v="6"/>
    <x v="0"/>
    <d v="2021-12-17T00:00:00"/>
  </r>
  <r>
    <n v="227446"/>
    <x v="0"/>
    <x v="6"/>
    <x v="4"/>
    <x v="0"/>
    <x v="6"/>
    <x v="4"/>
    <d v="2021-12-17T00:00:00"/>
  </r>
  <r>
    <n v="56385"/>
    <x v="5"/>
    <x v="4"/>
    <x v="2"/>
    <x v="5"/>
    <x v="4"/>
    <x v="2"/>
    <d v="2021-12-17T00:00:00"/>
  </r>
  <r>
    <n v="387958"/>
    <x v="1"/>
    <x v="1"/>
    <x v="4"/>
    <x v="1"/>
    <x v="1"/>
    <x v="4"/>
    <d v="2021-12-17T00:00:00"/>
  </r>
  <r>
    <n v="17938"/>
    <x v="1"/>
    <x v="0"/>
    <x v="5"/>
    <x v="1"/>
    <x v="0"/>
    <x v="5"/>
    <d v="2021-12-17T00:00:00"/>
  </r>
  <r>
    <n v="1880"/>
    <x v="2"/>
    <x v="1"/>
    <x v="1"/>
    <x v="2"/>
    <x v="1"/>
    <x v="1"/>
    <d v="2021-12-17T00:00:00"/>
  </r>
  <r>
    <n v="30820"/>
    <x v="1"/>
    <x v="1"/>
    <x v="2"/>
    <x v="1"/>
    <x v="1"/>
    <x v="2"/>
    <d v="2021-12-17T00:00:00"/>
  </r>
  <r>
    <n v="632827"/>
    <x v="1"/>
    <x v="6"/>
    <x v="4"/>
    <x v="1"/>
    <x v="6"/>
    <x v="4"/>
    <d v="2021-12-17T00:00:00"/>
  </r>
  <r>
    <n v="68914"/>
    <x v="2"/>
    <x v="4"/>
    <x v="4"/>
    <x v="2"/>
    <x v="4"/>
    <x v="4"/>
    <d v="2021-12-17T00:00:00"/>
  </r>
  <r>
    <n v="16331"/>
    <x v="1"/>
    <x v="0"/>
    <x v="1"/>
    <x v="1"/>
    <x v="0"/>
    <x v="1"/>
    <d v="2021-12-17T00:00:00"/>
  </r>
  <r>
    <n v="3683"/>
    <x v="2"/>
    <x v="6"/>
    <x v="5"/>
    <x v="2"/>
    <x v="6"/>
    <x v="5"/>
    <d v="2021-12-17T00:00:00"/>
  </r>
  <r>
    <n v="2587306"/>
    <x v="4"/>
    <x v="6"/>
    <x v="4"/>
    <x v="4"/>
    <x v="6"/>
    <x v="4"/>
    <d v="2021-12-17T00:00:00"/>
  </r>
  <r>
    <n v="3266"/>
    <x v="2"/>
    <x v="1"/>
    <x v="6"/>
    <x v="2"/>
    <x v="1"/>
    <x v="6"/>
    <d v="2021-12-17T00:00:00"/>
  </r>
  <r>
    <n v="95737"/>
    <x v="2"/>
    <x v="0"/>
    <x v="0"/>
    <x v="2"/>
    <x v="0"/>
    <x v="0"/>
    <d v="2021-12-17T00:00:00"/>
  </r>
  <r>
    <n v="21557"/>
    <x v="2"/>
    <x v="4"/>
    <x v="6"/>
    <x v="2"/>
    <x v="4"/>
    <x v="6"/>
    <d v="2021-12-17T00:00:00"/>
  </r>
  <r>
    <n v="101940"/>
    <x v="2"/>
    <x v="2"/>
    <x v="0"/>
    <x v="2"/>
    <x v="2"/>
    <x v="0"/>
    <d v="2021-12-17T00:00:00"/>
  </r>
  <r>
    <n v="5183"/>
    <x v="4"/>
    <x v="0"/>
    <x v="5"/>
    <x v="4"/>
    <x v="0"/>
    <x v="5"/>
    <d v="2021-12-17T00:00:00"/>
  </r>
  <r>
    <n v="66184"/>
    <x v="2"/>
    <x v="2"/>
    <x v="5"/>
    <x v="2"/>
    <x v="2"/>
    <x v="5"/>
    <d v="2021-12-17T00:00:00"/>
  </r>
  <r>
    <n v="20713"/>
    <x v="1"/>
    <x v="0"/>
    <x v="6"/>
    <x v="1"/>
    <x v="0"/>
    <x v="6"/>
    <d v="2021-12-17T00:00:00"/>
  </r>
  <r>
    <n v="225505"/>
    <x v="1"/>
    <x v="2"/>
    <x v="0"/>
    <x v="1"/>
    <x v="2"/>
    <x v="0"/>
    <d v="2021-12-17T00:00:00"/>
  </r>
  <r>
    <n v="55752"/>
    <x v="2"/>
    <x v="2"/>
    <x v="4"/>
    <x v="2"/>
    <x v="2"/>
    <x v="4"/>
    <d v="2021-12-17T00:00:00"/>
  </r>
  <r>
    <n v="65977"/>
    <x v="3"/>
    <x v="3"/>
    <x v="2"/>
    <x v="3"/>
    <x v="3"/>
    <x v="2"/>
    <d v="2021-12-17T00:00:00"/>
  </r>
  <r>
    <n v="22894"/>
    <x v="0"/>
    <x v="3"/>
    <x v="4"/>
    <x v="0"/>
    <x v="3"/>
    <x v="4"/>
    <d v="2021-12-17T00:00:00"/>
  </r>
  <r>
    <n v="50914"/>
    <x v="2"/>
    <x v="0"/>
    <x v="3"/>
    <x v="2"/>
    <x v="0"/>
    <x v="3"/>
    <d v="2021-12-17T00:00:00"/>
  </r>
  <r>
    <n v="10562"/>
    <x v="4"/>
    <x v="5"/>
    <x v="0"/>
    <x v="4"/>
    <x v="5"/>
    <x v="0"/>
    <d v="2021-12-17T00:00:00"/>
  </r>
  <r>
    <n v="534177"/>
    <x v="4"/>
    <x v="4"/>
    <x v="6"/>
    <x v="4"/>
    <x v="4"/>
    <x v="6"/>
    <d v="2021-12-17T00:00:00"/>
  </r>
  <r>
    <n v="352563"/>
    <x v="3"/>
    <x v="4"/>
    <x v="0"/>
    <x v="3"/>
    <x v="4"/>
    <x v="0"/>
    <d v="2021-12-17T00:00:00"/>
  </r>
  <r>
    <n v="33315"/>
    <x v="0"/>
    <x v="6"/>
    <x v="5"/>
    <x v="0"/>
    <x v="6"/>
    <x v="5"/>
    <d v="2021-12-17T00:00:00"/>
  </r>
  <r>
    <n v="8298"/>
    <x v="5"/>
    <x v="6"/>
    <x v="2"/>
    <x v="5"/>
    <x v="6"/>
    <x v="2"/>
    <d v="2021-12-17T00:00:00"/>
  </r>
  <r>
    <n v="568133"/>
    <x v="4"/>
    <x v="4"/>
    <x v="0"/>
    <x v="4"/>
    <x v="4"/>
    <x v="0"/>
    <d v="2021-12-17T00:00:00"/>
  </r>
  <r>
    <n v="281347"/>
    <x v="1"/>
    <x v="4"/>
    <x v="5"/>
    <x v="1"/>
    <x v="4"/>
    <x v="5"/>
    <d v="2021-12-17T00:00:00"/>
  </r>
  <r>
    <n v="75969"/>
    <x v="5"/>
    <x v="3"/>
    <x v="0"/>
    <x v="5"/>
    <x v="3"/>
    <x v="0"/>
    <d v="2021-12-17T00:00:00"/>
  </r>
  <r>
    <n v="101787"/>
    <x v="0"/>
    <x v="6"/>
    <x v="6"/>
    <x v="0"/>
    <x v="6"/>
    <x v="6"/>
    <d v="2021-12-17T00:00:00"/>
  </r>
  <r>
    <n v="18804"/>
    <x v="5"/>
    <x v="1"/>
    <x v="5"/>
    <x v="5"/>
    <x v="1"/>
    <x v="5"/>
    <d v="2021-12-17T00:00:00"/>
  </r>
  <r>
    <n v="78023"/>
    <x v="4"/>
    <x v="4"/>
    <x v="2"/>
    <x v="4"/>
    <x v="4"/>
    <x v="2"/>
    <d v="2021-12-17T00:00:00"/>
  </r>
  <r>
    <n v="160931"/>
    <x v="2"/>
    <x v="3"/>
    <x v="5"/>
    <x v="2"/>
    <x v="3"/>
    <x v="5"/>
    <d v="2021-12-17T00:00:00"/>
  </r>
  <r>
    <n v="38674"/>
    <x v="3"/>
    <x v="3"/>
    <x v="3"/>
    <x v="3"/>
    <x v="3"/>
    <x v="3"/>
    <d v="2021-12-17T00:00:00"/>
  </r>
  <r>
    <n v="5162"/>
    <x v="0"/>
    <x v="0"/>
    <x v="5"/>
    <x v="0"/>
    <x v="0"/>
    <x v="5"/>
    <d v="2021-12-17T00:00:00"/>
  </r>
  <r>
    <n v="33979"/>
    <x v="2"/>
    <x v="4"/>
    <x v="5"/>
    <x v="2"/>
    <x v="4"/>
    <x v="5"/>
    <d v="2021-12-17T00:00:00"/>
  </r>
  <r>
    <n v="17310"/>
    <x v="3"/>
    <x v="0"/>
    <x v="5"/>
    <x v="3"/>
    <x v="0"/>
    <x v="5"/>
    <d v="2021-12-17T00:00:00"/>
  </r>
  <r>
    <n v="6288"/>
    <x v="5"/>
    <x v="2"/>
    <x v="3"/>
    <x v="5"/>
    <x v="2"/>
    <x v="3"/>
    <d v="2021-12-17T00:00:00"/>
  </r>
  <r>
    <n v="551260"/>
    <x v="1"/>
    <x v="4"/>
    <x v="6"/>
    <x v="1"/>
    <x v="4"/>
    <x v="6"/>
    <d v="2021-12-17T00:00:00"/>
  </r>
  <r>
    <n v="15575"/>
    <x v="0"/>
    <x v="3"/>
    <x v="5"/>
    <x v="0"/>
    <x v="3"/>
    <x v="5"/>
    <d v="2021-12-17T00:00:00"/>
  </r>
  <r>
    <n v="116365"/>
    <x v="4"/>
    <x v="1"/>
    <x v="2"/>
    <x v="4"/>
    <x v="1"/>
    <x v="2"/>
    <d v="2021-12-17T00:00:00"/>
  </r>
  <r>
    <n v="67803"/>
    <x v="5"/>
    <x v="3"/>
    <x v="5"/>
    <x v="5"/>
    <x v="3"/>
    <x v="5"/>
    <d v="2021-12-17T00:00:00"/>
  </r>
  <r>
    <n v="37671"/>
    <x v="0"/>
    <x v="4"/>
    <x v="2"/>
    <x v="0"/>
    <x v="4"/>
    <x v="2"/>
    <d v="2021-12-17T00:00:00"/>
  </r>
  <r>
    <n v="156674"/>
    <x v="2"/>
    <x v="4"/>
    <x v="0"/>
    <x v="2"/>
    <x v="4"/>
    <x v="0"/>
    <d v="2021-12-17T00:00:00"/>
  </r>
  <r>
    <n v="147552"/>
    <x v="1"/>
    <x v="0"/>
    <x v="4"/>
    <x v="1"/>
    <x v="0"/>
    <x v="4"/>
    <d v="2021-12-17T00:00:00"/>
  </r>
  <r>
    <n v="1810"/>
    <x v="5"/>
    <x v="6"/>
    <x v="3"/>
    <x v="5"/>
    <x v="6"/>
    <x v="3"/>
    <d v="2021-12-17T00:00:00"/>
  </r>
  <r>
    <n v="1889"/>
    <x v="3"/>
    <x v="2"/>
    <x v="1"/>
    <x v="3"/>
    <x v="2"/>
    <x v="1"/>
    <d v="2021-12-17T00:00:00"/>
  </r>
  <r>
    <n v="197582"/>
    <x v="1"/>
    <x v="2"/>
    <x v="4"/>
    <x v="1"/>
    <x v="2"/>
    <x v="4"/>
    <d v="2021-12-17T00:00:00"/>
  </r>
  <r>
    <n v="13233"/>
    <x v="4"/>
    <x v="3"/>
    <x v="3"/>
    <x v="4"/>
    <x v="3"/>
    <x v="3"/>
    <d v="2021-12-17T00:00:00"/>
  </r>
  <r>
    <n v="118864"/>
    <x v="0"/>
    <x v="1"/>
    <x v="4"/>
    <x v="0"/>
    <x v="1"/>
    <x v="4"/>
    <d v="2021-12-17T00:00:00"/>
  </r>
  <r>
    <n v="561185"/>
    <x v="4"/>
    <x v="6"/>
    <x v="3"/>
    <x v="4"/>
    <x v="6"/>
    <x v="3"/>
    <d v="2021-12-17T00:00:00"/>
  </r>
  <r>
    <n v="193054"/>
    <x v="0"/>
    <x v="4"/>
    <x v="6"/>
    <x v="0"/>
    <x v="4"/>
    <x v="6"/>
    <d v="2021-12-17T00:00:00"/>
  </r>
  <r>
    <n v="31929"/>
    <x v="0"/>
    <x v="2"/>
    <x v="5"/>
    <x v="0"/>
    <x v="2"/>
    <x v="5"/>
    <d v="2021-12-17T00:00:00"/>
  </r>
  <r>
    <n v="620112"/>
    <x v="4"/>
    <x v="6"/>
    <x v="2"/>
    <x v="4"/>
    <x v="6"/>
    <x v="2"/>
    <d v="2021-12-17T00:00:00"/>
  </r>
  <r>
    <n v="53335"/>
    <x v="5"/>
    <x v="6"/>
    <x v="4"/>
    <x v="5"/>
    <x v="6"/>
    <x v="4"/>
    <d v="2021-12-17T00:00:00"/>
  </r>
  <r>
    <n v="39952"/>
    <x v="4"/>
    <x v="2"/>
    <x v="5"/>
    <x v="4"/>
    <x v="2"/>
    <x v="5"/>
    <d v="2021-12-17T00:00:00"/>
  </r>
  <r>
    <n v="152270"/>
    <x v="4"/>
    <x v="4"/>
    <x v="5"/>
    <x v="4"/>
    <x v="4"/>
    <x v="5"/>
    <d v="2021-12-17T00:00:00"/>
  </r>
  <r>
    <n v="23523"/>
    <x v="2"/>
    <x v="3"/>
    <x v="1"/>
    <x v="2"/>
    <x v="3"/>
    <x v="1"/>
    <d v="2021-12-17T00:00:00"/>
  </r>
  <r>
    <n v="69421"/>
    <x v="2"/>
    <x v="3"/>
    <x v="3"/>
    <x v="2"/>
    <x v="3"/>
    <x v="3"/>
    <d v="2021-12-17T00:00:00"/>
  </r>
  <r>
    <n v="4809"/>
    <x v="3"/>
    <x v="2"/>
    <x v="3"/>
    <x v="3"/>
    <x v="2"/>
    <x v="3"/>
    <d v="2021-12-17T00:00:00"/>
  </r>
  <r>
    <n v="3151"/>
    <x v="3"/>
    <x v="1"/>
    <x v="6"/>
    <x v="3"/>
    <x v="1"/>
    <x v="6"/>
    <d v="2021-12-17T00:00:0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x v="0"/>
    <x v="0"/>
    <x v="0"/>
    <x v="0"/>
    <n v="60828738.200000003"/>
    <n v="16029088"/>
    <n v="4821126"/>
    <n v="2048874"/>
    <x v="0"/>
    <x v="0"/>
    <x v="0"/>
    <n v="1"/>
    <x v="0"/>
  </r>
  <r>
    <x v="0"/>
    <x v="1"/>
    <x v="1"/>
    <x v="1"/>
    <n v="127332921.0122"/>
    <n v="77683114"/>
    <n v="21032421"/>
    <n v="2475632"/>
    <x v="0"/>
    <x v="1"/>
    <x v="1"/>
    <n v="1"/>
    <x v="1"/>
  </r>
  <r>
    <x v="1"/>
    <x v="0"/>
    <x v="0"/>
    <x v="2"/>
    <n v="179087775.3876"/>
    <n v="109917636"/>
    <n v="1879654"/>
    <n v="491420"/>
    <x v="1"/>
    <x v="0"/>
    <x v="0"/>
    <n v="4"/>
    <x v="2"/>
  </r>
  <r>
    <x v="2"/>
    <x v="1"/>
    <x v="2"/>
    <x v="2"/>
    <n v="13884184.001399999"/>
    <n v="7882560"/>
    <n v="256430"/>
    <n v="195523"/>
    <x v="2"/>
    <x v="2"/>
    <x v="1"/>
    <n v="3"/>
    <x v="2"/>
  </r>
  <r>
    <x v="0"/>
    <x v="0"/>
    <x v="3"/>
    <x v="3"/>
    <n v="48972202.462499999"/>
    <n v="21825182"/>
    <n v="12520509"/>
    <n v="6165327"/>
    <x v="0"/>
    <x v="3"/>
    <x v="0"/>
    <n v="1"/>
    <x v="3"/>
  </r>
  <r>
    <x v="0"/>
    <x v="1"/>
    <x v="1"/>
    <x v="4"/>
    <n v="68243679.350999996"/>
    <n v="30437236"/>
    <n v="14500383"/>
    <n v="2372950"/>
    <x v="0"/>
    <x v="1"/>
    <x v="1"/>
    <n v="1"/>
    <x v="4"/>
  </r>
  <r>
    <x v="0"/>
    <x v="0"/>
    <x v="3"/>
    <x v="4"/>
    <n v="731988710.70290005"/>
    <n v="296589217"/>
    <n v="79946496"/>
    <n v="17907372"/>
    <x v="0"/>
    <x v="3"/>
    <x v="0"/>
    <n v="1"/>
    <x v="4"/>
  </r>
  <r>
    <x v="0"/>
    <x v="1"/>
    <x v="1"/>
    <x v="5"/>
    <n v="127311708.2728"/>
    <n v="85111918"/>
    <n v="23462261"/>
    <n v="2475589"/>
    <x v="0"/>
    <x v="1"/>
    <x v="1"/>
    <n v="1"/>
    <x v="5"/>
  </r>
  <r>
    <x v="0"/>
    <x v="0"/>
    <x v="1"/>
    <x v="4"/>
    <n v="59172573.064999998"/>
    <n v="27039270"/>
    <n v="12558912"/>
    <n v="2031031"/>
    <x v="0"/>
    <x v="1"/>
    <x v="0"/>
    <n v="1"/>
    <x v="4"/>
  </r>
  <r>
    <x v="0"/>
    <x v="0"/>
    <x v="4"/>
    <x v="6"/>
    <n v="106239008.92219999"/>
    <n v="14753746"/>
    <n v="6662482"/>
    <n v="2142497"/>
    <x v="0"/>
    <x v="4"/>
    <x v="0"/>
    <n v="1"/>
    <x v="6"/>
  </r>
  <r>
    <x v="2"/>
    <x v="1"/>
    <x v="0"/>
    <x v="2"/>
    <n v="109564808.53829999"/>
    <n v="60324067"/>
    <n v="1596695"/>
    <n v="479298"/>
    <x v="2"/>
    <x v="0"/>
    <x v="1"/>
    <n v="3"/>
    <x v="2"/>
  </r>
  <r>
    <x v="0"/>
    <x v="1"/>
    <x v="4"/>
    <x v="2"/>
    <n v="2234478314.9632001"/>
    <n v="1189706094"/>
    <n v="58150723"/>
    <n v="3322890"/>
    <x v="0"/>
    <x v="4"/>
    <x v="1"/>
    <n v="1"/>
    <x v="2"/>
  </r>
  <r>
    <x v="2"/>
    <x v="0"/>
    <x v="3"/>
    <x v="2"/>
    <n v="497383371.8107"/>
    <n v="288568363"/>
    <n v="8866305"/>
    <n v="2134932"/>
    <x v="2"/>
    <x v="3"/>
    <x v="0"/>
    <n v="3"/>
    <x v="2"/>
  </r>
  <r>
    <x v="0"/>
    <x v="1"/>
    <x v="2"/>
    <x v="0"/>
    <n v="14761636.9738"/>
    <n v="3962036"/>
    <n v="1425607"/>
    <n v="1133841"/>
    <x v="0"/>
    <x v="2"/>
    <x v="1"/>
    <n v="1"/>
    <x v="0"/>
  </r>
  <r>
    <x v="2"/>
    <x v="1"/>
    <x v="5"/>
    <x v="2"/>
    <n v="72562132.124599993"/>
    <n v="40084721"/>
    <n v="1517197"/>
    <n v="840292"/>
    <x v="2"/>
    <x v="5"/>
    <x v="1"/>
    <n v="3"/>
    <x v="2"/>
  </r>
  <r>
    <x v="0"/>
    <x v="1"/>
    <x v="3"/>
    <x v="1"/>
    <n v="1338989220.5107999"/>
    <n v="736461585"/>
    <n v="96326401"/>
    <n v="19511171"/>
    <x v="0"/>
    <x v="3"/>
    <x v="1"/>
    <n v="1"/>
    <x v="1"/>
  </r>
  <r>
    <x v="0"/>
    <x v="0"/>
    <x v="0"/>
    <x v="6"/>
    <n v="49740020.792800002"/>
    <n v="6508568"/>
    <n v="2468250"/>
    <n v="1287750"/>
    <x v="0"/>
    <x v="0"/>
    <x v="0"/>
    <n v="1"/>
    <x v="6"/>
  </r>
  <r>
    <x v="1"/>
    <x v="1"/>
    <x v="2"/>
    <x v="2"/>
    <n v="14343080.700099999"/>
    <n v="8676016"/>
    <n v="177631"/>
    <n v="133941"/>
    <x v="1"/>
    <x v="2"/>
    <x v="1"/>
    <n v="4"/>
    <x v="2"/>
  </r>
  <r>
    <x v="0"/>
    <x v="1"/>
    <x v="5"/>
    <x v="5"/>
    <n v="187827437.20500001"/>
    <n v="111730488"/>
    <n v="19392198"/>
    <n v="8850360"/>
    <x v="0"/>
    <x v="5"/>
    <x v="1"/>
    <n v="1"/>
    <x v="5"/>
  </r>
  <r>
    <x v="0"/>
    <x v="0"/>
    <x v="5"/>
    <x v="0"/>
    <n v="86655215.811100006"/>
    <n v="24774864"/>
    <n v="8737282"/>
    <n v="5832545"/>
    <x v="0"/>
    <x v="5"/>
    <x v="0"/>
    <n v="1"/>
    <x v="0"/>
  </r>
  <r>
    <x v="0"/>
    <x v="0"/>
    <x v="4"/>
    <x v="3"/>
    <n v="25386601.9626"/>
    <n v="11820889"/>
    <n v="6664957"/>
    <n v="2207437"/>
    <x v="0"/>
    <x v="4"/>
    <x v="0"/>
    <n v="1"/>
    <x v="3"/>
  </r>
  <r>
    <x v="0"/>
    <x v="0"/>
    <x v="5"/>
    <x v="2"/>
    <n v="763785164.15170002"/>
    <n v="385166677"/>
    <n v="28865132"/>
    <n v="10648928"/>
    <x v="0"/>
    <x v="5"/>
    <x v="0"/>
    <n v="1"/>
    <x v="2"/>
  </r>
  <r>
    <x v="0"/>
    <x v="0"/>
    <x v="1"/>
    <x v="2"/>
    <n v="370946328.84140003"/>
    <n v="222862255"/>
    <n v="29059465"/>
    <n v="2133743"/>
    <x v="0"/>
    <x v="1"/>
    <x v="0"/>
    <n v="1"/>
    <x v="2"/>
  </r>
  <r>
    <x v="0"/>
    <x v="1"/>
    <x v="3"/>
    <x v="5"/>
    <n v="1238867637.1795001"/>
    <n v="743999329"/>
    <n v="100079842"/>
    <n v="19279565"/>
    <x v="0"/>
    <x v="3"/>
    <x v="1"/>
    <n v="1"/>
    <x v="5"/>
  </r>
  <r>
    <x v="0"/>
    <x v="0"/>
    <x v="5"/>
    <x v="6"/>
    <n v="70217133.936700001"/>
    <n v="9599270"/>
    <n v="4281690"/>
    <n v="3106435"/>
    <x v="0"/>
    <x v="5"/>
    <x v="0"/>
    <n v="1"/>
    <x v="6"/>
  </r>
  <r>
    <x v="1"/>
    <x v="1"/>
    <x v="3"/>
    <x v="2"/>
    <n v="780989296.37769997"/>
    <n v="473889641"/>
    <n v="8994908"/>
    <n v="1950089"/>
    <x v="1"/>
    <x v="3"/>
    <x v="1"/>
    <n v="4"/>
    <x v="2"/>
  </r>
  <r>
    <x v="0"/>
    <x v="1"/>
    <x v="3"/>
    <x v="0"/>
    <n v="319608359.51480001"/>
    <n v="92443339"/>
    <n v="33845189"/>
    <n v="13591765"/>
    <x v="0"/>
    <x v="3"/>
    <x v="1"/>
    <n v="1"/>
    <x v="0"/>
  </r>
  <r>
    <x v="0"/>
    <x v="1"/>
    <x v="0"/>
    <x v="1"/>
    <n v="216013200.68630001"/>
    <n v="115746258"/>
    <n v="9622533"/>
    <n v="2356078"/>
    <x v="0"/>
    <x v="0"/>
    <x v="1"/>
    <n v="1"/>
    <x v="1"/>
  </r>
  <r>
    <x v="0"/>
    <x v="0"/>
    <x v="1"/>
    <x v="3"/>
    <n v="6028407.1578000002"/>
    <n v="2644912"/>
    <n v="1693017"/>
    <n v="867161"/>
    <x v="0"/>
    <x v="1"/>
    <x v="0"/>
    <n v="1"/>
    <x v="3"/>
  </r>
  <r>
    <x v="0"/>
    <x v="0"/>
    <x v="1"/>
    <x v="1"/>
    <n v="118029448.19750001"/>
    <n v="74150546"/>
    <n v="18745810"/>
    <n v="2115876"/>
    <x v="0"/>
    <x v="1"/>
    <x v="0"/>
    <n v="1"/>
    <x v="1"/>
  </r>
  <r>
    <x v="0"/>
    <x v="0"/>
    <x v="4"/>
    <x v="4"/>
    <n v="419429471.9339"/>
    <n v="163015043"/>
    <n v="39951069"/>
    <n v="3429762"/>
    <x v="0"/>
    <x v="4"/>
    <x v="0"/>
    <n v="1"/>
    <x v="4"/>
  </r>
  <r>
    <x v="0"/>
    <x v="1"/>
    <x v="4"/>
    <x v="4"/>
    <n v="404855491.44090003"/>
    <n v="148918202"/>
    <n v="38593924"/>
    <n v="3311999"/>
    <x v="0"/>
    <x v="4"/>
    <x v="1"/>
    <n v="1"/>
    <x v="4"/>
  </r>
  <r>
    <x v="0"/>
    <x v="1"/>
    <x v="3"/>
    <x v="6"/>
    <n v="247287242.96079999"/>
    <n v="32701032"/>
    <n v="15159669"/>
    <n v="7862705"/>
    <x v="0"/>
    <x v="3"/>
    <x v="1"/>
    <n v="1"/>
    <x v="6"/>
  </r>
  <r>
    <x v="3"/>
    <x v="0"/>
    <x v="3"/>
    <x v="2"/>
    <n v="3095141952.9351001"/>
    <n v="1587269353"/>
    <n v="117572668"/>
    <n v="19740688"/>
    <x v="3"/>
    <x v="3"/>
    <x v="0"/>
    <n v="2"/>
    <x v="2"/>
  </r>
  <r>
    <x v="0"/>
    <x v="0"/>
    <x v="1"/>
    <x v="7"/>
    <n v="26997083.105300002"/>
    <n v="30717939"/>
    <n v="10007173"/>
    <n v="1844804"/>
    <x v="0"/>
    <x v="1"/>
    <x v="0"/>
    <n v="1"/>
    <x v="7"/>
  </r>
  <r>
    <x v="0"/>
    <x v="1"/>
    <x v="2"/>
    <x v="7"/>
    <n v="9859162.1843999997"/>
    <n v="10215310"/>
    <n v="2164635"/>
    <n v="1504800"/>
    <x v="0"/>
    <x v="2"/>
    <x v="1"/>
    <n v="1"/>
    <x v="7"/>
  </r>
  <r>
    <x v="0"/>
    <x v="0"/>
    <x v="1"/>
    <x v="0"/>
    <n v="31915500.405499998"/>
    <n v="10534034"/>
    <n v="4955714"/>
    <n v="1669065"/>
    <x v="0"/>
    <x v="1"/>
    <x v="0"/>
    <n v="1"/>
    <x v="0"/>
  </r>
  <r>
    <x v="2"/>
    <x v="1"/>
    <x v="4"/>
    <x v="2"/>
    <n v="293825415.796"/>
    <n v="165310969"/>
    <n v="5232744"/>
    <n v="760971"/>
    <x v="2"/>
    <x v="4"/>
    <x v="1"/>
    <n v="3"/>
    <x v="2"/>
  </r>
  <r>
    <x v="3"/>
    <x v="0"/>
    <x v="0"/>
    <x v="2"/>
    <n v="454480072.89130002"/>
    <n v="217316998"/>
    <n v="9497666"/>
    <n v="2052472"/>
    <x v="3"/>
    <x v="0"/>
    <x v="0"/>
    <n v="2"/>
    <x v="2"/>
  </r>
  <r>
    <x v="0"/>
    <x v="1"/>
    <x v="3"/>
    <x v="4"/>
    <n v="714574070.92030001"/>
    <n v="276995270"/>
    <n v="80275560"/>
    <n v="17990146"/>
    <x v="0"/>
    <x v="3"/>
    <x v="1"/>
    <n v="1"/>
    <x v="4"/>
  </r>
  <r>
    <x v="0"/>
    <x v="1"/>
    <x v="2"/>
    <x v="4"/>
    <n v="25453668.052000001"/>
    <n v="10292866"/>
    <n v="3147261"/>
    <n v="2011246"/>
    <x v="0"/>
    <x v="2"/>
    <x v="1"/>
    <n v="1"/>
    <x v="4"/>
  </r>
  <r>
    <x v="0"/>
    <x v="1"/>
    <x v="2"/>
    <x v="3"/>
    <n v="2334530.6578000002"/>
    <n v="922070"/>
    <n v="519377"/>
    <n v="439771"/>
    <x v="0"/>
    <x v="2"/>
    <x v="1"/>
    <n v="1"/>
    <x v="3"/>
  </r>
  <r>
    <x v="0"/>
    <x v="1"/>
    <x v="4"/>
    <x v="3"/>
    <n v="27075885.736499999"/>
    <n v="12261323"/>
    <n v="6857201"/>
    <n v="2235168"/>
    <x v="0"/>
    <x v="4"/>
    <x v="1"/>
    <n v="1"/>
    <x v="3"/>
  </r>
  <r>
    <x v="3"/>
    <x v="1"/>
    <x v="2"/>
    <x v="2"/>
    <n v="122837809.4025"/>
    <n v="59914465"/>
    <n v="5386323"/>
    <n v="2769681"/>
    <x v="3"/>
    <x v="2"/>
    <x v="1"/>
    <n v="2"/>
    <x v="2"/>
  </r>
  <r>
    <x v="0"/>
    <x v="0"/>
    <x v="3"/>
    <x v="5"/>
    <n v="1286784657.6264"/>
    <n v="791747775"/>
    <n v="97992743"/>
    <n v="19140330"/>
    <x v="0"/>
    <x v="3"/>
    <x v="0"/>
    <n v="1"/>
    <x v="5"/>
  </r>
  <r>
    <x v="0"/>
    <x v="1"/>
    <x v="3"/>
    <x v="7"/>
    <n v="285399477.65329999"/>
    <n v="298536564"/>
    <n v="59866460"/>
    <n v="15020299"/>
    <x v="0"/>
    <x v="3"/>
    <x v="1"/>
    <n v="1"/>
    <x v="7"/>
  </r>
  <r>
    <x v="0"/>
    <x v="0"/>
    <x v="2"/>
    <x v="7"/>
    <n v="10363594.353399999"/>
    <n v="11191203"/>
    <n v="2226692"/>
    <n v="1551463"/>
    <x v="0"/>
    <x v="2"/>
    <x v="0"/>
    <n v="1"/>
    <x v="7"/>
  </r>
  <r>
    <x v="3"/>
    <x v="0"/>
    <x v="5"/>
    <x v="2"/>
    <n v="611316526.21570003"/>
    <n v="295963295"/>
    <n v="26627604"/>
    <n v="9844803"/>
    <x v="3"/>
    <x v="5"/>
    <x v="0"/>
    <n v="2"/>
    <x v="2"/>
  </r>
  <r>
    <x v="0"/>
    <x v="0"/>
    <x v="3"/>
    <x v="6"/>
    <n v="260922803.49419999"/>
    <n v="36117359"/>
    <n v="16116990"/>
    <n v="8066780"/>
    <x v="0"/>
    <x v="3"/>
    <x v="0"/>
    <n v="1"/>
    <x v="6"/>
  </r>
  <r>
    <x v="0"/>
    <x v="0"/>
    <x v="0"/>
    <x v="2"/>
    <n v="730650407.0625"/>
    <n v="382516823"/>
    <n v="12756903"/>
    <n v="2488105"/>
    <x v="0"/>
    <x v="0"/>
    <x v="0"/>
    <n v="1"/>
    <x v="2"/>
  </r>
  <r>
    <x v="0"/>
    <x v="1"/>
    <x v="4"/>
    <x v="0"/>
    <n v="135267003.095"/>
    <n v="39379572"/>
    <n v="14303878"/>
    <n v="3045831"/>
    <x v="0"/>
    <x v="4"/>
    <x v="1"/>
    <n v="1"/>
    <x v="0"/>
  </r>
  <r>
    <x v="0"/>
    <x v="0"/>
    <x v="3"/>
    <x v="0"/>
    <n v="348087533.35039997"/>
    <n v="99342455"/>
    <n v="35872198"/>
    <n v="13899656"/>
    <x v="0"/>
    <x v="3"/>
    <x v="0"/>
    <n v="1"/>
    <x v="0"/>
  </r>
  <r>
    <x v="1"/>
    <x v="0"/>
    <x v="4"/>
    <x v="2"/>
    <n v="553866371.89919996"/>
    <n v="351866741"/>
    <n v="6045282"/>
    <n v="747010"/>
    <x v="1"/>
    <x v="4"/>
    <x v="0"/>
    <n v="4"/>
    <x v="2"/>
  </r>
  <r>
    <x v="0"/>
    <x v="0"/>
    <x v="4"/>
    <x v="0"/>
    <n v="153286745.6437"/>
    <n v="44095282"/>
    <n v="15907162"/>
    <n v="3189180"/>
    <x v="0"/>
    <x v="4"/>
    <x v="0"/>
    <n v="1"/>
    <x v="0"/>
  </r>
  <r>
    <x v="2"/>
    <x v="0"/>
    <x v="5"/>
    <x v="2"/>
    <n v="65521006.455499999"/>
    <n v="37297320"/>
    <n v="1296331"/>
    <n v="709573"/>
    <x v="2"/>
    <x v="5"/>
    <x v="0"/>
    <n v="3"/>
    <x v="2"/>
  </r>
  <r>
    <x v="0"/>
    <x v="1"/>
    <x v="4"/>
    <x v="5"/>
    <n v="688507943.18490005"/>
    <n v="410859521"/>
    <n v="43952547"/>
    <n v="3311379"/>
    <x v="0"/>
    <x v="4"/>
    <x v="1"/>
    <n v="1"/>
    <x v="5"/>
  </r>
  <r>
    <x v="0"/>
    <x v="1"/>
    <x v="1"/>
    <x v="6"/>
    <n v="24194338.373599999"/>
    <n v="3679333"/>
    <n v="2109513"/>
    <n v="991903"/>
    <x v="0"/>
    <x v="1"/>
    <x v="1"/>
    <n v="1"/>
    <x v="6"/>
  </r>
  <r>
    <x v="0"/>
    <x v="0"/>
    <x v="0"/>
    <x v="5"/>
    <n v="209971356.81380001"/>
    <n v="124088388"/>
    <n v="9995651"/>
    <n v="2443905"/>
    <x v="0"/>
    <x v="0"/>
    <x v="0"/>
    <n v="1"/>
    <x v="5"/>
  </r>
  <r>
    <x v="0"/>
    <x v="1"/>
    <x v="2"/>
    <x v="2"/>
    <n v="151065074.104"/>
    <n v="76473041"/>
    <n v="5820384"/>
    <n v="3026916"/>
    <x v="0"/>
    <x v="2"/>
    <x v="1"/>
    <n v="1"/>
    <x v="2"/>
  </r>
  <r>
    <x v="0"/>
    <x v="0"/>
    <x v="1"/>
    <x v="5"/>
    <n v="108201324.0045"/>
    <n v="74492586"/>
    <n v="19949626"/>
    <n v="2112214"/>
    <x v="0"/>
    <x v="1"/>
    <x v="0"/>
    <n v="1"/>
    <x v="5"/>
  </r>
  <r>
    <x v="0"/>
    <x v="1"/>
    <x v="2"/>
    <x v="6"/>
    <n v="13474588.0836"/>
    <n v="1805440"/>
    <n v="771955"/>
    <n v="627351"/>
    <x v="0"/>
    <x v="2"/>
    <x v="1"/>
    <n v="1"/>
    <x v="6"/>
  </r>
  <r>
    <x v="2"/>
    <x v="1"/>
    <x v="1"/>
    <x v="2"/>
    <n v="18901609.3884"/>
    <n v="12105041"/>
    <n v="779688"/>
    <n v="218257"/>
    <x v="2"/>
    <x v="1"/>
    <x v="1"/>
    <n v="3"/>
    <x v="2"/>
  </r>
  <r>
    <x v="0"/>
    <x v="0"/>
    <x v="1"/>
    <x v="6"/>
    <n v="20601992.9058"/>
    <n v="3282968"/>
    <n v="1883907"/>
    <n v="865540"/>
    <x v="0"/>
    <x v="1"/>
    <x v="0"/>
    <n v="1"/>
    <x v="6"/>
  </r>
  <r>
    <x v="1"/>
    <x v="1"/>
    <x v="1"/>
    <x v="2"/>
    <n v="2945882.7982000001"/>
    <n v="1969308"/>
    <n v="67057"/>
    <n v="31909"/>
    <x v="1"/>
    <x v="1"/>
    <x v="1"/>
    <n v="4"/>
    <x v="2"/>
  </r>
  <r>
    <x v="0"/>
    <x v="1"/>
    <x v="1"/>
    <x v="7"/>
    <n v="30540612.565400001"/>
    <n v="33039780"/>
    <n v="11017320"/>
    <n v="2121892"/>
    <x v="0"/>
    <x v="1"/>
    <x v="1"/>
    <n v="1"/>
    <x v="7"/>
  </r>
  <r>
    <x v="0"/>
    <x v="1"/>
    <x v="5"/>
    <x v="0"/>
    <n v="80001688.469400004"/>
    <n v="23110412"/>
    <n v="8344829"/>
    <n v="5585665"/>
    <x v="0"/>
    <x v="5"/>
    <x v="1"/>
    <n v="1"/>
    <x v="0"/>
  </r>
  <r>
    <x v="3"/>
    <x v="1"/>
    <x v="3"/>
    <x v="2"/>
    <n v="2910401050.3625002"/>
    <n v="1445491856"/>
    <n v="122570768"/>
    <n v="19989659"/>
    <x v="3"/>
    <x v="3"/>
    <x v="1"/>
    <n v="2"/>
    <x v="2"/>
  </r>
  <r>
    <x v="2"/>
    <x v="1"/>
    <x v="3"/>
    <x v="2"/>
    <n v="508738149.84869999"/>
    <n v="285707358"/>
    <n v="9382754"/>
    <n v="2494341"/>
    <x v="2"/>
    <x v="3"/>
    <x v="1"/>
    <n v="3"/>
    <x v="2"/>
  </r>
  <r>
    <x v="0"/>
    <x v="1"/>
    <x v="0"/>
    <x v="4"/>
    <n v="106940178.4665"/>
    <n v="41681156"/>
    <n v="8794503"/>
    <n v="2328971"/>
    <x v="0"/>
    <x v="0"/>
    <x v="1"/>
    <n v="1"/>
    <x v="4"/>
  </r>
  <r>
    <x v="0"/>
    <x v="1"/>
    <x v="5"/>
    <x v="4"/>
    <n v="109081053.6099"/>
    <n v="45665810"/>
    <n v="15239489"/>
    <n v="7964980"/>
    <x v="0"/>
    <x v="5"/>
    <x v="1"/>
    <n v="1"/>
    <x v="4"/>
  </r>
  <r>
    <x v="0"/>
    <x v="0"/>
    <x v="0"/>
    <x v="3"/>
    <n v="6681637.5188999996"/>
    <n v="2926387"/>
    <n v="1576703"/>
    <n v="964141"/>
    <x v="0"/>
    <x v="0"/>
    <x v="0"/>
    <n v="1"/>
    <x v="3"/>
  </r>
  <r>
    <x v="3"/>
    <x v="0"/>
    <x v="4"/>
    <x v="2"/>
    <n v="1547077052.7179"/>
    <n v="798346655"/>
    <n v="47931794"/>
    <n v="2959136"/>
    <x v="3"/>
    <x v="4"/>
    <x v="0"/>
    <n v="2"/>
    <x v="2"/>
  </r>
  <r>
    <x v="2"/>
    <x v="0"/>
    <x v="0"/>
    <x v="2"/>
    <n v="97082558.783600003"/>
    <n v="55282189"/>
    <n v="1379583"/>
    <n v="414034"/>
    <x v="2"/>
    <x v="0"/>
    <x v="0"/>
    <n v="3"/>
    <x v="2"/>
  </r>
  <r>
    <x v="0"/>
    <x v="1"/>
    <x v="4"/>
    <x v="6"/>
    <n v="96223444.606299996"/>
    <n v="12638590"/>
    <n v="5869356"/>
    <n v="2015890"/>
    <x v="0"/>
    <x v="4"/>
    <x v="1"/>
    <n v="1"/>
    <x v="6"/>
  </r>
  <r>
    <x v="0"/>
    <x v="1"/>
    <x v="0"/>
    <x v="3"/>
    <n v="6997134.585"/>
    <n v="2967197"/>
    <n v="1584060"/>
    <n v="980626"/>
    <x v="0"/>
    <x v="0"/>
    <x v="1"/>
    <n v="1"/>
    <x v="3"/>
  </r>
  <r>
    <x v="1"/>
    <x v="0"/>
    <x v="5"/>
    <x v="2"/>
    <n v="86947631.480499998"/>
    <n v="51906062"/>
    <n v="941197"/>
    <n v="556917"/>
    <x v="1"/>
    <x v="5"/>
    <x v="0"/>
    <n v="4"/>
    <x v="2"/>
  </r>
  <r>
    <x v="0"/>
    <x v="0"/>
    <x v="0"/>
    <x v="1"/>
    <n v="242382313.7978"/>
    <n v="134428677"/>
    <n v="10276284"/>
    <n v="2464918"/>
    <x v="0"/>
    <x v="0"/>
    <x v="0"/>
    <n v="1"/>
    <x v="1"/>
  </r>
  <r>
    <x v="0"/>
    <x v="1"/>
    <x v="4"/>
    <x v="1"/>
    <n v="724358983.35720003"/>
    <n v="399035362"/>
    <n v="42652907"/>
    <n v="3316225"/>
    <x v="0"/>
    <x v="4"/>
    <x v="1"/>
    <n v="1"/>
    <x v="1"/>
  </r>
  <r>
    <x v="0"/>
    <x v="1"/>
    <x v="5"/>
    <x v="7"/>
    <n v="43367646.8068"/>
    <n v="43652381"/>
    <n v="10465118"/>
    <n v="6036029"/>
    <x v="0"/>
    <x v="5"/>
    <x v="1"/>
    <n v="1"/>
    <x v="7"/>
  </r>
  <r>
    <x v="0"/>
    <x v="0"/>
    <x v="4"/>
    <x v="7"/>
    <n v="170809332.00839999"/>
    <n v="190287873"/>
    <n v="31470892"/>
    <n v="3352228"/>
    <x v="0"/>
    <x v="4"/>
    <x v="0"/>
    <n v="1"/>
    <x v="7"/>
  </r>
  <r>
    <x v="0"/>
    <x v="1"/>
    <x v="0"/>
    <x v="5"/>
    <n v="194407902.97690001"/>
    <n v="111675727"/>
    <n v="9440933"/>
    <n v="2334192"/>
    <x v="0"/>
    <x v="0"/>
    <x v="1"/>
    <n v="1"/>
    <x v="5"/>
  </r>
  <r>
    <x v="3"/>
    <x v="0"/>
    <x v="2"/>
    <x v="2"/>
    <n v="128564082.499"/>
    <n v="64375875"/>
    <n v="5136488"/>
    <n v="2776598"/>
    <x v="3"/>
    <x v="2"/>
    <x v="0"/>
    <n v="2"/>
    <x v="2"/>
  </r>
  <r>
    <x v="0"/>
    <x v="0"/>
    <x v="4"/>
    <x v="5"/>
    <n v="732663354.30789995"/>
    <n v="449308228"/>
    <n v="45454340"/>
    <n v="3430066"/>
    <x v="0"/>
    <x v="4"/>
    <x v="0"/>
    <n v="1"/>
    <x v="5"/>
  </r>
  <r>
    <x v="0"/>
    <x v="0"/>
    <x v="0"/>
    <x v="4"/>
    <n v="114131036.1585"/>
    <n v="46864906"/>
    <n v="9290455"/>
    <n v="2435637"/>
    <x v="0"/>
    <x v="0"/>
    <x v="0"/>
    <n v="1"/>
    <x v="4"/>
  </r>
  <r>
    <x v="0"/>
    <x v="1"/>
    <x v="0"/>
    <x v="0"/>
    <n v="54580350.988700002"/>
    <n v="14416772"/>
    <n v="4340240"/>
    <n v="1919129"/>
    <x v="0"/>
    <x v="0"/>
    <x v="1"/>
    <n v="1"/>
    <x v="0"/>
  </r>
  <r>
    <x v="0"/>
    <x v="0"/>
    <x v="5"/>
    <x v="7"/>
    <n v="44239629.8653"/>
    <n v="47362967"/>
    <n v="10715991"/>
    <n v="6192456"/>
    <x v="0"/>
    <x v="5"/>
    <x v="0"/>
    <n v="1"/>
    <x v="7"/>
  </r>
  <r>
    <x v="1"/>
    <x v="0"/>
    <x v="2"/>
    <x v="2"/>
    <n v="16621810.589500001"/>
    <n v="10488544"/>
    <n v="197789"/>
    <n v="145621"/>
    <x v="1"/>
    <x v="2"/>
    <x v="0"/>
    <n v="4"/>
    <x v="2"/>
  </r>
  <r>
    <x v="0"/>
    <x v="0"/>
    <x v="5"/>
    <x v="4"/>
    <n v="112653909.5372"/>
    <n v="48499192"/>
    <n v="15041285"/>
    <n v="7998023"/>
    <x v="0"/>
    <x v="5"/>
    <x v="0"/>
    <n v="1"/>
    <x v="4"/>
  </r>
  <r>
    <x v="0"/>
    <x v="0"/>
    <x v="3"/>
    <x v="1"/>
    <n v="1456294167.5283"/>
    <n v="825426702"/>
    <n v="96904707"/>
    <n v="19522484"/>
    <x v="0"/>
    <x v="3"/>
    <x v="0"/>
    <n v="1"/>
    <x v="1"/>
  </r>
  <r>
    <x v="1"/>
    <x v="0"/>
    <x v="3"/>
    <x v="2"/>
    <n v="839933039.74399996"/>
    <n v="526536867"/>
    <n v="9139584"/>
    <n v="1971146"/>
    <x v="1"/>
    <x v="3"/>
    <x v="0"/>
    <n v="4"/>
    <x v="2"/>
  </r>
  <r>
    <x v="0"/>
    <x v="0"/>
    <x v="2"/>
    <x v="5"/>
    <n v="42613292.464000002"/>
    <n v="26102482"/>
    <n v="3715945"/>
    <n v="2300981"/>
    <x v="0"/>
    <x v="2"/>
    <x v="0"/>
    <n v="1"/>
    <x v="5"/>
  </r>
  <r>
    <x v="1"/>
    <x v="1"/>
    <x v="0"/>
    <x v="2"/>
    <n v="156543431.336"/>
    <n v="93256310"/>
    <n v="1764128"/>
    <n v="476264"/>
    <x v="1"/>
    <x v="0"/>
    <x v="1"/>
    <n v="4"/>
    <x v="2"/>
  </r>
  <r>
    <x v="0"/>
    <x v="0"/>
    <x v="4"/>
    <x v="1"/>
    <n v="800388807.87390006"/>
    <n v="455648806"/>
    <n v="44748363"/>
    <n v="3434512"/>
    <x v="0"/>
    <x v="4"/>
    <x v="0"/>
    <n v="1"/>
    <x v="1"/>
  </r>
  <r>
    <x v="0"/>
    <x v="0"/>
    <x v="5"/>
    <x v="5"/>
    <n v="192961616.14129999"/>
    <n v="117526243"/>
    <n v="18858854"/>
    <n v="8850130"/>
    <x v="0"/>
    <x v="5"/>
    <x v="0"/>
    <n v="1"/>
    <x v="5"/>
  </r>
  <r>
    <x v="0"/>
    <x v="0"/>
    <x v="2"/>
    <x v="4"/>
    <n v="26410392.199700002"/>
    <n v="11088749"/>
    <n v="3088057"/>
    <n v="2009947"/>
    <x v="0"/>
    <x v="2"/>
    <x v="0"/>
    <n v="1"/>
    <x v="4"/>
  </r>
  <r>
    <x v="0"/>
    <x v="0"/>
    <x v="0"/>
    <x v="7"/>
    <n v="46915303.780699998"/>
    <n v="51670809"/>
    <n v="7447027"/>
    <n v="2250195"/>
    <x v="0"/>
    <x v="0"/>
    <x v="0"/>
    <n v="1"/>
    <x v="7"/>
  </r>
  <r>
    <x v="2"/>
    <x v="0"/>
    <x v="1"/>
    <x v="2"/>
    <n v="14907356.9033"/>
    <n v="9862863"/>
    <n v="626441"/>
    <n v="156925"/>
    <x v="2"/>
    <x v="1"/>
    <x v="0"/>
    <n v="3"/>
    <x v="2"/>
  </r>
  <r>
    <x v="3"/>
    <x v="1"/>
    <x v="4"/>
    <x v="2"/>
    <n v="1410141005.6700001"/>
    <n v="698840623"/>
    <n v="46820721"/>
    <n v="2912956"/>
    <x v="3"/>
    <x v="4"/>
    <x v="1"/>
    <n v="2"/>
    <x v="2"/>
  </r>
  <r>
    <x v="0"/>
    <x v="1"/>
    <x v="0"/>
    <x v="2"/>
    <n v="668419779.46500003"/>
    <n v="337169902"/>
    <n v="12231824"/>
    <n v="2384912"/>
    <x v="0"/>
    <x v="0"/>
    <x v="1"/>
    <n v="1"/>
    <x v="2"/>
  </r>
  <r>
    <x v="0"/>
    <x v="1"/>
    <x v="5"/>
    <x v="3"/>
    <n v="10523731.819599999"/>
    <n v="4167339"/>
    <n v="2427314"/>
    <n v="1964889"/>
    <x v="0"/>
    <x v="5"/>
    <x v="1"/>
    <n v="1"/>
    <x v="3"/>
  </r>
  <r>
    <x v="0"/>
    <x v="1"/>
    <x v="2"/>
    <x v="5"/>
    <n v="40812645.539899997"/>
    <n v="24621675"/>
    <n v="3831903"/>
    <n v="2308045"/>
    <x v="0"/>
    <x v="2"/>
    <x v="1"/>
    <n v="1"/>
    <x v="5"/>
  </r>
  <r>
    <x v="3"/>
    <x v="1"/>
    <x v="0"/>
    <x v="2"/>
    <n v="402311539.59069997"/>
    <n v="183589525"/>
    <n v="8871001"/>
    <n v="1968498"/>
    <x v="3"/>
    <x v="0"/>
    <x v="1"/>
    <n v="2"/>
    <x v="2"/>
  </r>
  <r>
    <x v="0"/>
    <x v="1"/>
    <x v="1"/>
    <x v="3"/>
    <n v="8471205.0504999999"/>
    <n v="3633807"/>
    <n v="2284986"/>
    <n v="1142768"/>
    <x v="0"/>
    <x v="1"/>
    <x v="1"/>
    <n v="1"/>
    <x v="3"/>
  </r>
  <r>
    <x v="0"/>
    <x v="1"/>
    <x v="3"/>
    <x v="2"/>
    <n v="4200128496.5889001"/>
    <n v="2205088855"/>
    <n v="140948430"/>
    <n v="21940206"/>
    <x v="0"/>
    <x v="3"/>
    <x v="1"/>
    <n v="1"/>
    <x v="2"/>
  </r>
  <r>
    <x v="0"/>
    <x v="1"/>
    <x v="5"/>
    <x v="1"/>
    <n v="226915272.84259999"/>
    <n v="119343207"/>
    <n v="19341964"/>
    <n v="9062171"/>
    <x v="0"/>
    <x v="5"/>
    <x v="1"/>
    <n v="1"/>
    <x v="1"/>
  </r>
  <r>
    <x v="0"/>
    <x v="1"/>
    <x v="4"/>
    <x v="7"/>
    <n v="158189563.5424"/>
    <n v="166613524"/>
    <n v="29334264"/>
    <n v="3225766"/>
    <x v="0"/>
    <x v="4"/>
    <x v="1"/>
    <n v="1"/>
    <x v="7"/>
  </r>
  <r>
    <x v="2"/>
    <x v="0"/>
    <x v="4"/>
    <x v="2"/>
    <n v="307259898.03549999"/>
    <n v="178716471"/>
    <n v="5341961"/>
    <n v="688598"/>
    <x v="2"/>
    <x v="4"/>
    <x v="0"/>
    <n v="3"/>
    <x v="2"/>
  </r>
  <r>
    <x v="0"/>
    <x v="0"/>
    <x v="3"/>
    <x v="7"/>
    <n v="299408289.3251"/>
    <n v="331325893"/>
    <n v="61881015"/>
    <n v="15193722"/>
    <x v="0"/>
    <x v="3"/>
    <x v="0"/>
    <n v="1"/>
    <x v="7"/>
  </r>
  <r>
    <x v="0"/>
    <x v="1"/>
    <x v="0"/>
    <x v="7"/>
    <n v="43442492.554300003"/>
    <n v="45015569"/>
    <n v="6885123"/>
    <n v="2131812"/>
    <x v="0"/>
    <x v="0"/>
    <x v="1"/>
    <n v="1"/>
    <x v="7"/>
  </r>
  <r>
    <x v="0"/>
    <x v="1"/>
    <x v="2"/>
    <x v="1"/>
    <n v="44368842.612499997"/>
    <n v="24653644"/>
    <n v="3676576"/>
    <n v="2301065"/>
    <x v="0"/>
    <x v="2"/>
    <x v="1"/>
    <n v="1"/>
    <x v="1"/>
  </r>
  <r>
    <x v="1"/>
    <x v="0"/>
    <x v="1"/>
    <x v="2"/>
    <n v="2852977.4227"/>
    <n v="2005984"/>
    <n v="70074"/>
    <n v="29178"/>
    <x v="1"/>
    <x v="1"/>
    <x v="0"/>
    <n v="4"/>
    <x v="2"/>
  </r>
  <r>
    <x v="0"/>
    <x v="0"/>
    <x v="2"/>
    <x v="1"/>
    <n v="46839605.205600001"/>
    <n v="27136011"/>
    <n v="3656788"/>
    <n v="2323114"/>
    <x v="0"/>
    <x v="2"/>
    <x v="0"/>
    <n v="1"/>
    <x v="1"/>
  </r>
  <r>
    <x v="0"/>
    <x v="0"/>
    <x v="5"/>
    <x v="3"/>
    <n v="8796882.3385000005"/>
    <n v="3585176"/>
    <n v="2104781"/>
    <n v="1717713"/>
    <x v="0"/>
    <x v="5"/>
    <x v="0"/>
    <n v="1"/>
    <x v="3"/>
  </r>
  <r>
    <x v="0"/>
    <x v="1"/>
    <x v="5"/>
    <x v="2"/>
    <n v="725073183.44330001"/>
    <n v="356580083"/>
    <n v="30333313"/>
    <n v="10703648"/>
    <x v="0"/>
    <x v="5"/>
    <x v="1"/>
    <n v="1"/>
    <x v="2"/>
  </r>
  <r>
    <x v="0"/>
    <x v="0"/>
    <x v="2"/>
    <x v="6"/>
    <n v="14066605.0832"/>
    <n v="1964499"/>
    <n v="817156"/>
    <n v="663049"/>
    <x v="0"/>
    <x v="2"/>
    <x v="0"/>
    <n v="1"/>
    <x v="6"/>
  </r>
  <r>
    <x v="0"/>
    <x v="1"/>
    <x v="3"/>
    <x v="3"/>
    <n v="55402487.849399999"/>
    <n v="23951736"/>
    <n v="13672938"/>
    <n v="6763222"/>
    <x v="0"/>
    <x v="3"/>
    <x v="1"/>
    <n v="1"/>
    <x v="3"/>
  </r>
  <r>
    <x v="0"/>
    <x v="1"/>
    <x v="0"/>
    <x v="6"/>
    <n v="46038519.2073"/>
    <n v="5667223"/>
    <n v="2223354"/>
    <n v="1203417"/>
    <x v="0"/>
    <x v="0"/>
    <x v="1"/>
    <n v="1"/>
    <x v="6"/>
  </r>
  <r>
    <x v="3"/>
    <x v="1"/>
    <x v="1"/>
    <x v="2"/>
    <n v="399244652.42680001"/>
    <n v="231085386"/>
    <n v="33565441"/>
    <n v="2471805"/>
    <x v="3"/>
    <x v="1"/>
    <x v="1"/>
    <n v="2"/>
    <x v="2"/>
  </r>
  <r>
    <x v="3"/>
    <x v="1"/>
    <x v="5"/>
    <x v="2"/>
    <n v="575866043.27250004"/>
    <n v="272061857"/>
    <n v="27927282"/>
    <n v="9866719"/>
    <x v="3"/>
    <x v="5"/>
    <x v="1"/>
    <n v="2"/>
    <x v="2"/>
  </r>
  <r>
    <x v="1"/>
    <x v="1"/>
    <x v="4"/>
    <x v="2"/>
    <n v="530511893.49720001"/>
    <n v="325554502"/>
    <n v="6097258"/>
    <n v="766222"/>
    <x v="1"/>
    <x v="4"/>
    <x v="1"/>
    <n v="4"/>
    <x v="2"/>
  </r>
  <r>
    <x v="0"/>
    <x v="0"/>
    <x v="2"/>
    <x v="3"/>
    <n v="2067098.1808"/>
    <n v="842291"/>
    <n v="478025"/>
    <n v="407662"/>
    <x v="0"/>
    <x v="2"/>
    <x v="0"/>
    <n v="1"/>
    <x v="3"/>
  </r>
  <r>
    <x v="3"/>
    <x v="0"/>
    <x v="1"/>
    <x v="2"/>
    <n v="353185994.51539999"/>
    <n v="210993408"/>
    <n v="28362950"/>
    <n v="2105153"/>
    <x v="3"/>
    <x v="1"/>
    <x v="0"/>
    <n v="2"/>
    <x v="2"/>
  </r>
  <r>
    <x v="0"/>
    <x v="1"/>
    <x v="1"/>
    <x v="2"/>
    <n v="421092144.61339998"/>
    <n v="245159735"/>
    <n v="34412186"/>
    <n v="2501840"/>
    <x v="0"/>
    <x v="1"/>
    <x v="1"/>
    <n v="1"/>
    <x v="2"/>
  </r>
  <r>
    <x v="2"/>
    <x v="0"/>
    <x v="2"/>
    <x v="2"/>
    <n v="12502208.775599999"/>
    <n v="7346682"/>
    <n v="219997"/>
    <n v="165354"/>
    <x v="2"/>
    <x v="2"/>
    <x v="0"/>
    <n v="3"/>
    <x v="2"/>
  </r>
  <r>
    <x v="0"/>
    <x v="0"/>
    <x v="4"/>
    <x v="2"/>
    <n v="2408203322.6525998"/>
    <n v="1328929867"/>
    <n v="59319037"/>
    <n v="3440077"/>
    <x v="0"/>
    <x v="4"/>
    <x v="0"/>
    <n v="1"/>
    <x v="2"/>
  </r>
  <r>
    <x v="0"/>
    <x v="0"/>
    <x v="3"/>
    <x v="2"/>
    <n v="4432458364.4898005"/>
    <n v="2402374583"/>
    <n v="135578557"/>
    <n v="21734639"/>
    <x v="0"/>
    <x v="3"/>
    <x v="0"/>
    <n v="1"/>
    <x v="2"/>
  </r>
  <r>
    <x v="0"/>
    <x v="0"/>
    <x v="5"/>
    <x v="1"/>
    <n v="248260776.52160001"/>
    <n v="133818965"/>
    <n v="19459046"/>
    <n v="9180946"/>
    <x v="0"/>
    <x v="5"/>
    <x v="0"/>
    <n v="1"/>
    <x v="1"/>
  </r>
  <r>
    <x v="0"/>
    <x v="0"/>
    <x v="2"/>
    <x v="0"/>
    <n v="15327514.3774"/>
    <n v="3885866"/>
    <n v="1443381"/>
    <n v="1157600"/>
    <x v="0"/>
    <x v="2"/>
    <x v="0"/>
    <n v="1"/>
    <x v="0"/>
  </r>
  <r>
    <x v="0"/>
    <x v="0"/>
    <x v="2"/>
    <x v="2"/>
    <n v="157688101.86410001"/>
    <n v="82211101"/>
    <n v="5554274"/>
    <n v="3020425"/>
    <x v="0"/>
    <x v="2"/>
    <x v="0"/>
    <n v="1"/>
    <x v="2"/>
  </r>
  <r>
    <x v="1"/>
    <x v="1"/>
    <x v="5"/>
    <x v="2"/>
    <n v="76645008.046200007"/>
    <n v="44433505"/>
    <n v="888834"/>
    <n v="541753"/>
    <x v="1"/>
    <x v="5"/>
    <x v="1"/>
    <n v="4"/>
    <x v="2"/>
  </r>
  <r>
    <x v="0"/>
    <x v="1"/>
    <x v="5"/>
    <x v="6"/>
    <n v="67356352.689999998"/>
    <n v="8910446"/>
    <n v="4185491"/>
    <n v="3024144"/>
    <x v="0"/>
    <x v="5"/>
    <x v="1"/>
    <n v="1"/>
    <x v="6"/>
  </r>
  <r>
    <x v="0"/>
    <x v="1"/>
    <x v="1"/>
    <x v="0"/>
    <n v="34997679.987899996"/>
    <n v="11574547"/>
    <n v="5430635"/>
    <n v="1907299"/>
    <x v="0"/>
    <x v="1"/>
    <x v="1"/>
    <n v="1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n v="288761580.2712"/>
    <x v="0"/>
    <x v="0"/>
  </r>
  <r>
    <n v="97922327.8618"/>
    <x v="1"/>
    <x v="1"/>
  </r>
  <r>
    <n v="101431678.5993"/>
    <x v="2"/>
    <x v="1"/>
  </r>
  <r>
    <n v="104964667.4851"/>
    <x v="3"/>
    <x v="1"/>
  </r>
  <r>
    <n v="307753151.0851"/>
    <x v="4"/>
    <x v="0"/>
  </r>
  <r>
    <n v="103516449.222"/>
    <x v="5"/>
    <x v="1"/>
  </r>
  <r>
    <n v="97902947.221200004"/>
    <x v="6"/>
    <x v="1"/>
  </r>
  <r>
    <n v="311165238.81389999"/>
    <x v="7"/>
    <x v="0"/>
  </r>
  <r>
    <n v="317953596.34969997"/>
    <x v="8"/>
    <x v="0"/>
  </r>
  <r>
    <n v="343362089.60100001"/>
    <x v="9"/>
    <x v="0"/>
  </r>
  <r>
    <n v="136575535.26339999"/>
    <x v="10"/>
    <x v="1"/>
  </r>
  <r>
    <n v="309749449.72689998"/>
    <x v="11"/>
    <x v="0"/>
  </r>
  <r>
    <n v="165304617.58199999"/>
    <x v="12"/>
    <x v="1"/>
  </r>
  <r>
    <n v="97983050.8662"/>
    <x v="13"/>
    <x v="1"/>
  </r>
  <r>
    <n v="102756492.4411"/>
    <x v="14"/>
    <x v="1"/>
  </r>
  <r>
    <n v="259492642.84419999"/>
    <x v="15"/>
    <x v="0"/>
  </r>
  <r>
    <n v="108661191.2289"/>
    <x v="16"/>
    <x v="1"/>
  </r>
  <r>
    <n v="328380548.22210002"/>
    <x v="17"/>
    <x v="0"/>
  </r>
  <r>
    <n v="352741877.16430002"/>
    <x v="2"/>
    <x v="0"/>
  </r>
  <r>
    <n v="99874282.911200002"/>
    <x v="18"/>
    <x v="1"/>
  </r>
  <r>
    <n v="258244802.6735"/>
    <x v="19"/>
    <x v="0"/>
  </r>
  <r>
    <n v="99974472.949200004"/>
    <x v="20"/>
    <x v="1"/>
  </r>
  <r>
    <n v="93923056.864099994"/>
    <x v="21"/>
    <x v="1"/>
  </r>
  <r>
    <n v="107665717.7199"/>
    <x v="22"/>
    <x v="1"/>
  </r>
  <r>
    <n v="318680674.54610002"/>
    <x v="23"/>
    <x v="0"/>
  </r>
  <r>
    <n v="405415834.6724"/>
    <x v="10"/>
    <x v="0"/>
  </r>
  <r>
    <n v="96241695.037799999"/>
    <x v="24"/>
    <x v="1"/>
  </r>
  <r>
    <n v="121268208.4587"/>
    <x v="25"/>
    <x v="1"/>
  </r>
  <r>
    <n v="325712825.9443"/>
    <x v="16"/>
    <x v="0"/>
  </r>
  <r>
    <n v="305059249.80320001"/>
    <x v="14"/>
    <x v="0"/>
  </r>
  <r>
    <n v="342898788.65539998"/>
    <x v="26"/>
    <x v="0"/>
  </r>
  <r>
    <n v="321977789.11140001"/>
    <x v="27"/>
    <x v="0"/>
  </r>
  <r>
    <n v="100054471.5459"/>
    <x v="28"/>
    <x v="1"/>
  </r>
  <r>
    <n v="94599835.1567"/>
    <x v="29"/>
    <x v="1"/>
  </r>
  <r>
    <n v="325271616.15899998"/>
    <x v="30"/>
    <x v="0"/>
  </r>
  <r>
    <n v="88004631.5854"/>
    <x v="31"/>
    <x v="1"/>
  </r>
  <r>
    <n v="309910174.73000002"/>
    <x v="32"/>
    <x v="0"/>
  </r>
  <r>
    <n v="300917130.1358"/>
    <x v="33"/>
    <x v="0"/>
  </r>
  <r>
    <n v="267158553.14950001"/>
    <x v="34"/>
    <x v="0"/>
  </r>
  <r>
    <n v="311062140.55089998"/>
    <x v="35"/>
    <x v="0"/>
  </r>
  <r>
    <n v="97498628.686800003"/>
    <x v="36"/>
    <x v="1"/>
  </r>
  <r>
    <n v="312020285.67460001"/>
    <x v="37"/>
    <x v="0"/>
  </r>
  <r>
    <n v="327149062.73799998"/>
    <x v="38"/>
    <x v="0"/>
  </r>
  <r>
    <n v="303808991.50480002"/>
    <x v="39"/>
    <x v="0"/>
  </r>
  <r>
    <n v="150405731.28400001"/>
    <x v="40"/>
    <x v="1"/>
  </r>
  <r>
    <n v="95392685.209900007"/>
    <x v="41"/>
    <x v="1"/>
  </r>
  <r>
    <n v="123652954.8787"/>
    <x v="42"/>
    <x v="1"/>
  </r>
  <r>
    <n v="321155384.28140002"/>
    <x v="18"/>
    <x v="0"/>
  </r>
  <r>
    <n v="96018647.430399999"/>
    <x v="43"/>
    <x v="1"/>
  </r>
  <r>
    <n v="330497791.95539999"/>
    <x v="6"/>
    <x v="0"/>
  </r>
  <r>
    <n v="98169498.117500007"/>
    <x v="44"/>
    <x v="1"/>
  </r>
  <r>
    <n v="100271297.2968"/>
    <x v="45"/>
    <x v="1"/>
  </r>
  <r>
    <n v="143981405.2739"/>
    <x v="46"/>
    <x v="1"/>
  </r>
  <r>
    <n v="354550116.25319999"/>
    <x v="47"/>
    <x v="0"/>
  </r>
  <r>
    <n v="94102638.003800005"/>
    <x v="48"/>
    <x v="1"/>
  </r>
  <r>
    <n v="281044212.97509998"/>
    <x v="49"/>
    <x v="0"/>
  </r>
  <r>
    <n v="99181310.660099998"/>
    <x v="50"/>
    <x v="1"/>
  </r>
  <r>
    <n v="97945249.239700004"/>
    <x v="11"/>
    <x v="1"/>
  </r>
  <r>
    <n v="320163223.18720001"/>
    <x v="1"/>
    <x v="0"/>
  </r>
  <r>
    <n v="104788647.2322"/>
    <x v="26"/>
    <x v="1"/>
  </r>
  <r>
    <n v="98027613.211700007"/>
    <x v="51"/>
    <x v="1"/>
  </r>
  <r>
    <n v="116779867.6734"/>
    <x v="52"/>
    <x v="1"/>
  </r>
  <r>
    <n v="113393020.9798"/>
    <x v="53"/>
    <x v="1"/>
  </r>
  <r>
    <n v="310574972.51340002"/>
    <x v="44"/>
    <x v="0"/>
  </r>
  <r>
    <n v="312557601.01139998"/>
    <x v="54"/>
    <x v="0"/>
  </r>
  <r>
    <n v="320955278.77069998"/>
    <x v="24"/>
    <x v="0"/>
  </r>
  <r>
    <n v="118561930.36049999"/>
    <x v="55"/>
    <x v="1"/>
  </r>
  <r>
    <n v="74312862.2711"/>
    <x v="56"/>
    <x v="1"/>
  </r>
  <r>
    <n v="96759624.738700002"/>
    <x v="57"/>
    <x v="1"/>
  </r>
  <r>
    <n v="300922802.12629998"/>
    <x v="50"/>
    <x v="0"/>
  </r>
  <r>
    <n v="384032382.15189999"/>
    <x v="40"/>
    <x v="0"/>
  </r>
  <r>
    <n v="266972573.8545"/>
    <x v="21"/>
    <x v="0"/>
  </r>
  <r>
    <n v="114889098.4795"/>
    <x v="34"/>
    <x v="1"/>
  </r>
  <r>
    <n v="95531930.383499995"/>
    <x v="58"/>
    <x v="1"/>
  </r>
  <r>
    <n v="321743597.13300002"/>
    <x v="59"/>
    <x v="0"/>
  </r>
  <r>
    <n v="357893558.81279999"/>
    <x v="60"/>
    <x v="0"/>
  </r>
  <r>
    <n v="325151377.06919998"/>
    <x v="61"/>
    <x v="0"/>
  </r>
  <r>
    <n v="307049674.676"/>
    <x v="62"/>
    <x v="0"/>
  </r>
  <r>
    <n v="100485918.3862"/>
    <x v="63"/>
    <x v="1"/>
  </r>
  <r>
    <n v="85047106.266599998"/>
    <x v="64"/>
    <x v="1"/>
  </r>
  <r>
    <n v="256883299.9779"/>
    <x v="42"/>
    <x v="0"/>
  </r>
  <r>
    <n v="107233382.1781"/>
    <x v="65"/>
    <x v="1"/>
  </r>
  <r>
    <n v="272788947.90189999"/>
    <x v="66"/>
    <x v="0"/>
  </r>
  <r>
    <n v="278587539.62440002"/>
    <x v="67"/>
    <x v="0"/>
  </r>
  <r>
    <n v="95682224.911899999"/>
    <x v="68"/>
    <x v="1"/>
  </r>
  <r>
    <n v="334637835.83560002"/>
    <x v="45"/>
    <x v="0"/>
  </r>
  <r>
    <n v="260285999.31639999"/>
    <x v="69"/>
    <x v="0"/>
  </r>
  <r>
    <n v="314714946.3301"/>
    <x v="43"/>
    <x v="0"/>
  </r>
  <r>
    <n v="81967935.141000003"/>
    <x v="70"/>
    <x v="1"/>
  </r>
  <r>
    <n v="115713732.5531"/>
    <x v="49"/>
    <x v="1"/>
  </r>
  <r>
    <n v="320193975.20359999"/>
    <x v="53"/>
    <x v="0"/>
  </r>
  <r>
    <n v="375722411.38080001"/>
    <x v="46"/>
    <x v="0"/>
  </r>
  <r>
    <n v="327375232.94379997"/>
    <x v="71"/>
    <x v="0"/>
  </r>
  <r>
    <n v="73653751.205599993"/>
    <x v="0"/>
    <x v="1"/>
  </r>
  <r>
    <n v="318879493.01429999"/>
    <x v="72"/>
    <x v="0"/>
  </r>
  <r>
    <n v="339664328.57980001"/>
    <x v="29"/>
    <x v="0"/>
  </r>
  <r>
    <n v="110050102.6497"/>
    <x v="9"/>
    <x v="1"/>
  </r>
  <r>
    <n v="330142512.03219998"/>
    <x v="73"/>
    <x v="0"/>
  </r>
  <r>
    <n v="111396593.5835"/>
    <x v="19"/>
    <x v="1"/>
  </r>
  <r>
    <n v="308285521.44260001"/>
    <x v="36"/>
    <x v="0"/>
  </r>
  <r>
    <n v="313186772.12449998"/>
    <x v="28"/>
    <x v="0"/>
  </r>
  <r>
    <n v="101182395.87720001"/>
    <x v="74"/>
    <x v="1"/>
  </r>
  <r>
    <n v="102154825.04009999"/>
    <x v="71"/>
    <x v="1"/>
  </r>
  <r>
    <n v="347593212.86629999"/>
    <x v="75"/>
    <x v="0"/>
  </r>
  <r>
    <n v="99063444.728599995"/>
    <x v="76"/>
    <x v="1"/>
  </r>
  <r>
    <n v="101232876.0257"/>
    <x v="39"/>
    <x v="1"/>
  </r>
  <r>
    <n v="120433317.6497"/>
    <x v="77"/>
    <x v="1"/>
  </r>
  <r>
    <n v="98729709.218700007"/>
    <x v="78"/>
    <x v="1"/>
  </r>
  <r>
    <n v="391875571.87660003"/>
    <x v="52"/>
    <x v="0"/>
  </r>
  <r>
    <n v="316457438.57489997"/>
    <x v="79"/>
    <x v="0"/>
  </r>
  <r>
    <n v="97238147.903099999"/>
    <x v="80"/>
    <x v="1"/>
  </r>
  <r>
    <n v="98957955.595400006"/>
    <x v="59"/>
    <x v="1"/>
  </r>
  <r>
    <n v="113793594.60879999"/>
    <x v="47"/>
    <x v="1"/>
  </r>
  <r>
    <n v="93962539.423500001"/>
    <x v="73"/>
    <x v="1"/>
  </r>
  <r>
    <n v="358157499.75599998"/>
    <x v="81"/>
    <x v="0"/>
  </r>
  <r>
    <n v="311972119.32090002"/>
    <x v="68"/>
    <x v="0"/>
  </r>
  <r>
    <n v="97790017.344099998"/>
    <x v="82"/>
    <x v="1"/>
  </r>
  <r>
    <n v="316452586.1286"/>
    <x v="83"/>
    <x v="0"/>
  </r>
  <r>
    <n v="298808471.84439999"/>
    <x v="84"/>
    <x v="0"/>
  </r>
  <r>
    <n v="93185196.577900007"/>
    <x v="85"/>
    <x v="1"/>
  </r>
  <r>
    <n v="303343859.41159999"/>
    <x v="86"/>
    <x v="0"/>
  </r>
  <r>
    <n v="100908594.0984"/>
    <x v="83"/>
    <x v="1"/>
  </r>
  <r>
    <n v="325023482.85710001"/>
    <x v="87"/>
    <x v="0"/>
  </r>
  <r>
    <n v="347828428.61650002"/>
    <x v="88"/>
    <x v="0"/>
  </r>
  <r>
    <n v="116359874.5327"/>
    <x v="81"/>
    <x v="1"/>
  </r>
  <r>
    <n v="96862884.561100006"/>
    <x v="23"/>
    <x v="1"/>
  </r>
  <r>
    <n v="96886499.820800006"/>
    <x v="86"/>
    <x v="1"/>
  </r>
  <r>
    <n v="249384400.79280001"/>
    <x v="31"/>
    <x v="0"/>
  </r>
  <r>
    <n v="326624654.95289999"/>
    <x v="48"/>
    <x v="0"/>
  </r>
  <r>
    <n v="313917836.65249997"/>
    <x v="82"/>
    <x v="0"/>
  </r>
  <r>
    <n v="341288646.47799999"/>
    <x v="89"/>
    <x v="0"/>
  </r>
  <r>
    <n v="309103957.26859999"/>
    <x v="41"/>
    <x v="0"/>
  </r>
  <r>
    <n v="333224907.79659998"/>
    <x v="5"/>
    <x v="0"/>
  </r>
  <r>
    <n v="99303939.734699994"/>
    <x v="8"/>
    <x v="1"/>
  </r>
  <r>
    <n v="102820471.52159999"/>
    <x v="90"/>
    <x v="1"/>
  </r>
  <r>
    <n v="100867500.0423"/>
    <x v="91"/>
    <x v="1"/>
  </r>
  <r>
    <n v="95998633.786699995"/>
    <x v="89"/>
    <x v="1"/>
  </r>
  <r>
    <n v="95447937.128900006"/>
    <x v="92"/>
    <x v="1"/>
  </r>
  <r>
    <n v="100650041.05419999"/>
    <x v="30"/>
    <x v="1"/>
  </r>
  <r>
    <n v="354946863.22329998"/>
    <x v="65"/>
    <x v="0"/>
  </r>
  <r>
    <n v="309367992.18800002"/>
    <x v="13"/>
    <x v="0"/>
  </r>
  <r>
    <n v="101455963.88779999"/>
    <x v="84"/>
    <x v="1"/>
  </r>
  <r>
    <n v="310112400.87889999"/>
    <x v="93"/>
    <x v="0"/>
  </r>
  <r>
    <n v="85789190.772599995"/>
    <x v="27"/>
    <x v="1"/>
  </r>
  <r>
    <n v="93059966.893399999"/>
    <x v="54"/>
    <x v="1"/>
  </r>
  <r>
    <n v="347261708.73329997"/>
    <x v="94"/>
    <x v="0"/>
  </r>
  <r>
    <n v="80494191.151899993"/>
    <x v="95"/>
    <x v="1"/>
  </r>
  <r>
    <n v="334401524.87379998"/>
    <x v="51"/>
    <x v="0"/>
  </r>
  <r>
    <n v="302421692.48379999"/>
    <x v="96"/>
    <x v="0"/>
  </r>
  <r>
    <n v="300828963.73869997"/>
    <x v="76"/>
    <x v="0"/>
  </r>
  <r>
    <n v="299071047.21460003"/>
    <x v="97"/>
    <x v="0"/>
  </r>
  <r>
    <n v="105530510.6926"/>
    <x v="35"/>
    <x v="1"/>
  </r>
  <r>
    <n v="310398281.06169999"/>
    <x v="57"/>
    <x v="0"/>
  </r>
  <r>
    <n v="310814329.27649999"/>
    <x v="98"/>
    <x v="0"/>
  </r>
  <r>
    <n v="113291872.0592"/>
    <x v="66"/>
    <x v="1"/>
  </r>
  <r>
    <n v="93131876.732899994"/>
    <x v="79"/>
    <x v="1"/>
  </r>
  <r>
    <n v="97366715.389500007"/>
    <x v="32"/>
    <x v="1"/>
  </r>
  <r>
    <n v="332313528.06269997"/>
    <x v="99"/>
    <x v="0"/>
  </r>
  <r>
    <n v="302080219.58670002"/>
    <x v="22"/>
    <x v="0"/>
  </r>
  <r>
    <n v="332346629.56300002"/>
    <x v="64"/>
    <x v="0"/>
  </r>
  <r>
    <n v="338589797.83819997"/>
    <x v="100"/>
    <x v="0"/>
  </r>
  <r>
    <n v="81992714.748199999"/>
    <x v="17"/>
    <x v="1"/>
  </r>
  <r>
    <n v="113562210.9437"/>
    <x v="15"/>
    <x v="1"/>
  </r>
  <r>
    <n v="95856831.245900005"/>
    <x v="96"/>
    <x v="1"/>
  </r>
  <r>
    <n v="346942497.17180002"/>
    <x v="101"/>
    <x v="0"/>
  </r>
  <r>
    <n v="324953378.28969997"/>
    <x v="95"/>
    <x v="0"/>
  </r>
  <r>
    <n v="317298650.80580002"/>
    <x v="74"/>
    <x v="0"/>
  </r>
  <r>
    <n v="100829239.49259999"/>
    <x v="33"/>
    <x v="1"/>
  </r>
  <r>
    <n v="88272184.220100001"/>
    <x v="75"/>
    <x v="1"/>
  </r>
  <r>
    <n v="106648171.3031"/>
    <x v="7"/>
    <x v="1"/>
  </r>
  <r>
    <n v="311111735.97820002"/>
    <x v="90"/>
    <x v="0"/>
  </r>
  <r>
    <n v="283496219.8484"/>
    <x v="55"/>
    <x v="0"/>
  </r>
  <r>
    <n v="101965580.1041"/>
    <x v="93"/>
    <x v="1"/>
  </r>
  <r>
    <n v="352562654.63749999"/>
    <x v="3"/>
    <x v="0"/>
  </r>
  <r>
    <n v="128936858.12469999"/>
    <x v="38"/>
    <x v="1"/>
  </r>
  <r>
    <n v="112511853.3291"/>
    <x v="69"/>
    <x v="1"/>
  </r>
  <r>
    <n v="90269060.659299999"/>
    <x v="62"/>
    <x v="1"/>
  </r>
  <r>
    <n v="95483225.558200002"/>
    <x v="102"/>
    <x v="1"/>
  </r>
  <r>
    <n v="93478024.019800007"/>
    <x v="101"/>
    <x v="1"/>
  </r>
  <r>
    <n v="109425829.84199999"/>
    <x v="61"/>
    <x v="1"/>
  </r>
  <r>
    <n v="113592779.6019"/>
    <x v="72"/>
    <x v="1"/>
  </r>
  <r>
    <n v="178825698.57879999"/>
    <x v="60"/>
    <x v="1"/>
  </r>
  <r>
    <n v="331958766.63029999"/>
    <x v="92"/>
    <x v="0"/>
  </r>
  <r>
    <n v="113165074.21160001"/>
    <x v="87"/>
    <x v="1"/>
  </r>
  <r>
    <n v="96227522.046299994"/>
    <x v="37"/>
    <x v="1"/>
  </r>
  <r>
    <n v="120654579.56829999"/>
    <x v="94"/>
    <x v="1"/>
  </r>
  <r>
    <n v="117368296.0915"/>
    <x v="103"/>
    <x v="1"/>
  </r>
  <r>
    <n v="318869992.66299999"/>
    <x v="91"/>
    <x v="0"/>
  </r>
  <r>
    <n v="298463738.50690001"/>
    <x v="20"/>
    <x v="0"/>
  </r>
  <r>
    <n v="89272331.348399997"/>
    <x v="100"/>
    <x v="1"/>
  </r>
  <r>
    <n v="97137931.584700003"/>
    <x v="99"/>
    <x v="1"/>
  </r>
  <r>
    <n v="339014466.5334"/>
    <x v="85"/>
    <x v="0"/>
  </r>
  <r>
    <n v="310593156.82749999"/>
    <x v="78"/>
    <x v="0"/>
  </r>
  <r>
    <n v="115597976.6781"/>
    <x v="67"/>
    <x v="1"/>
  </r>
  <r>
    <n v="309014307.97280002"/>
    <x v="25"/>
    <x v="0"/>
  </r>
  <r>
    <n v="94633125.947300002"/>
    <x v="98"/>
    <x v="1"/>
  </r>
  <r>
    <n v="320516873.13870001"/>
    <x v="70"/>
    <x v="0"/>
  </r>
  <r>
    <n v="282391252.54009998"/>
    <x v="56"/>
    <x v="0"/>
  </r>
  <r>
    <n v="312557514.7446"/>
    <x v="58"/>
    <x v="0"/>
  </r>
  <r>
    <n v="368102991.28420001"/>
    <x v="77"/>
    <x v="0"/>
  </r>
  <r>
    <n v="372966490.83530003"/>
    <x v="103"/>
    <x v="0"/>
  </r>
  <r>
    <n v="317914866.73909998"/>
    <x v="102"/>
    <x v="0"/>
  </r>
  <r>
    <n v="96940599.109200001"/>
    <x v="97"/>
    <x v="1"/>
  </r>
  <r>
    <n v="321923212.33099997"/>
    <x v="63"/>
    <x v="0"/>
  </r>
  <r>
    <n v="102737939.44400001"/>
    <x v="4"/>
    <x v="1"/>
  </r>
  <r>
    <n v="311628826.89039999"/>
    <x v="80"/>
    <x v="0"/>
  </r>
  <r>
    <n v="126384446.3963"/>
    <x v="88"/>
    <x v="1"/>
  </r>
  <r>
    <n v="462976070.82609999"/>
    <x v="12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2">
  <r>
    <x v="0"/>
    <x v="0"/>
    <x v="0"/>
    <n v="2885713"/>
  </r>
  <r>
    <x v="1"/>
    <x v="1"/>
    <x v="1"/>
    <n v="3229938"/>
  </r>
  <r>
    <x v="2"/>
    <x v="2"/>
    <x v="2"/>
    <n v="7532313"/>
  </r>
  <r>
    <x v="3"/>
    <x v="3"/>
    <x v="3"/>
    <n v="2585597"/>
  </r>
  <r>
    <x v="4"/>
    <x v="1"/>
    <x v="1"/>
    <n v="3183745"/>
  </r>
  <r>
    <x v="5"/>
    <x v="0"/>
    <x v="0"/>
    <n v="3244848"/>
  </r>
  <r>
    <x v="5"/>
    <x v="4"/>
    <x v="4"/>
    <n v="11153676"/>
  </r>
  <r>
    <x v="5"/>
    <x v="5"/>
    <x v="5"/>
    <n v="2116834"/>
  </r>
  <r>
    <x v="6"/>
    <x v="5"/>
    <x v="5"/>
    <n v="2487940"/>
  </r>
  <r>
    <x v="7"/>
    <x v="2"/>
    <x v="6"/>
    <n v="3272960"/>
  </r>
  <r>
    <x v="8"/>
    <x v="1"/>
    <x v="1"/>
    <n v="3199693"/>
  </r>
  <r>
    <x v="9"/>
    <x v="6"/>
    <x v="7"/>
    <n v="13695789"/>
  </r>
  <r>
    <x v="10"/>
    <x v="6"/>
    <x v="7"/>
    <n v="1453247"/>
  </r>
  <r>
    <x v="11"/>
    <x v="2"/>
    <x v="2"/>
    <n v="7959006"/>
  </r>
  <r>
    <x v="12"/>
    <x v="1"/>
    <x v="1"/>
    <n v="3119532"/>
  </r>
  <r>
    <x v="13"/>
    <x v="6"/>
    <x v="7"/>
    <n v="15007476"/>
  </r>
  <r>
    <x v="14"/>
    <x v="5"/>
    <x v="5"/>
    <n v="2144816"/>
  </r>
  <r>
    <x v="15"/>
    <x v="3"/>
    <x v="3"/>
    <n v="2349729"/>
  </r>
  <r>
    <x v="7"/>
    <x v="6"/>
    <x v="7"/>
    <n v="14805457"/>
  </r>
  <r>
    <x v="16"/>
    <x v="1"/>
    <x v="1"/>
    <n v="3147332"/>
  </r>
  <r>
    <x v="17"/>
    <x v="6"/>
    <x v="7"/>
    <n v="14263486"/>
  </r>
  <r>
    <x v="18"/>
    <x v="2"/>
    <x v="2"/>
    <n v="7951448"/>
  </r>
  <r>
    <x v="19"/>
    <x v="4"/>
    <x v="4"/>
    <n v="7945882"/>
  </r>
  <r>
    <x v="1"/>
    <x v="5"/>
    <x v="5"/>
    <n v="2392115"/>
  </r>
  <r>
    <x v="4"/>
    <x v="2"/>
    <x v="6"/>
    <n v="1697355"/>
  </r>
  <r>
    <x v="20"/>
    <x v="2"/>
    <x v="2"/>
    <n v="7482150"/>
  </r>
  <r>
    <x v="21"/>
    <x v="5"/>
    <x v="5"/>
    <n v="2406701"/>
  </r>
  <r>
    <x v="22"/>
    <x v="2"/>
    <x v="2"/>
    <n v="7563743"/>
  </r>
  <r>
    <x v="23"/>
    <x v="0"/>
    <x v="0"/>
    <n v="2995954"/>
  </r>
  <r>
    <x v="24"/>
    <x v="6"/>
    <x v="7"/>
    <n v="11557509"/>
  </r>
  <r>
    <x v="25"/>
    <x v="6"/>
    <x v="7"/>
    <n v="2910610"/>
  </r>
  <r>
    <x v="26"/>
    <x v="1"/>
    <x v="1"/>
    <n v="3183029"/>
  </r>
  <r>
    <x v="2"/>
    <x v="3"/>
    <x v="3"/>
    <n v="2251712"/>
  </r>
  <r>
    <x v="27"/>
    <x v="2"/>
    <x v="6"/>
    <n v="3372048"/>
  </r>
  <r>
    <x v="28"/>
    <x v="4"/>
    <x v="4"/>
    <n v="11116235"/>
  </r>
  <r>
    <x v="29"/>
    <x v="2"/>
    <x v="6"/>
    <n v="3011047"/>
  </r>
  <r>
    <x v="6"/>
    <x v="1"/>
    <x v="1"/>
    <n v="3099615"/>
  </r>
  <r>
    <x v="4"/>
    <x v="5"/>
    <x v="5"/>
    <n v="1178210"/>
  </r>
  <r>
    <x v="2"/>
    <x v="0"/>
    <x v="0"/>
    <n v="3256302"/>
  </r>
  <r>
    <x v="30"/>
    <x v="2"/>
    <x v="2"/>
    <n v="7828778"/>
  </r>
  <r>
    <x v="0"/>
    <x v="5"/>
    <x v="5"/>
    <n v="2662127"/>
  </r>
  <r>
    <x v="31"/>
    <x v="5"/>
    <x v="5"/>
    <n v="2424126"/>
  </r>
  <r>
    <x v="32"/>
    <x v="1"/>
    <x v="1"/>
    <n v="3167208"/>
  </r>
  <r>
    <x v="12"/>
    <x v="0"/>
    <x v="0"/>
    <n v="3030963"/>
  </r>
  <r>
    <x v="33"/>
    <x v="6"/>
    <x v="7"/>
    <n v="3483621"/>
  </r>
  <r>
    <x v="34"/>
    <x v="0"/>
    <x v="0"/>
    <n v="2531841"/>
  </r>
  <r>
    <x v="35"/>
    <x v="3"/>
    <x v="3"/>
    <n v="2329119"/>
  </r>
  <r>
    <x v="36"/>
    <x v="3"/>
    <x v="3"/>
    <n v="2533394"/>
  </r>
  <r>
    <x v="30"/>
    <x v="0"/>
    <x v="0"/>
    <n v="3276384"/>
  </r>
  <r>
    <x v="37"/>
    <x v="3"/>
    <x v="3"/>
    <n v="2269814"/>
  </r>
  <r>
    <x v="38"/>
    <x v="6"/>
    <x v="7"/>
    <n v="11400375"/>
  </r>
  <r>
    <x v="24"/>
    <x v="5"/>
    <x v="5"/>
    <n v="2403242"/>
  </r>
  <r>
    <x v="25"/>
    <x v="3"/>
    <x v="3"/>
    <n v="2483498"/>
  </r>
  <r>
    <x v="39"/>
    <x v="2"/>
    <x v="2"/>
    <n v="7058209"/>
  </r>
  <r>
    <x v="40"/>
    <x v="4"/>
    <x v="4"/>
    <n v="10878739"/>
  </r>
  <r>
    <x v="41"/>
    <x v="5"/>
    <x v="5"/>
    <n v="2120917"/>
  </r>
  <r>
    <x v="42"/>
    <x v="3"/>
    <x v="3"/>
    <n v="2388408"/>
  </r>
  <r>
    <x v="43"/>
    <x v="5"/>
    <x v="5"/>
    <n v="1892683"/>
  </r>
  <r>
    <x v="17"/>
    <x v="5"/>
    <x v="5"/>
    <n v="2484797"/>
  </r>
  <r>
    <x v="44"/>
    <x v="3"/>
    <x v="3"/>
    <n v="2551962"/>
  </r>
  <r>
    <x v="45"/>
    <x v="4"/>
    <x v="4"/>
    <n v="11374005"/>
  </r>
  <r>
    <x v="45"/>
    <x v="2"/>
    <x v="2"/>
    <n v="7418397"/>
  </r>
  <r>
    <x v="46"/>
    <x v="6"/>
    <x v="7"/>
    <n v="10358786"/>
  </r>
  <r>
    <x v="6"/>
    <x v="0"/>
    <x v="0"/>
    <n v="3015964"/>
  </r>
  <r>
    <x v="47"/>
    <x v="2"/>
    <x v="2"/>
    <n v="6609611"/>
  </r>
  <r>
    <x v="48"/>
    <x v="3"/>
    <x v="3"/>
    <n v="2337496"/>
  </r>
  <r>
    <x v="25"/>
    <x v="5"/>
    <x v="5"/>
    <n v="1468994"/>
  </r>
  <r>
    <x v="49"/>
    <x v="6"/>
    <x v="7"/>
    <n v="2484307"/>
  </r>
  <r>
    <x v="50"/>
    <x v="5"/>
    <x v="5"/>
    <n v="2350300"/>
  </r>
  <r>
    <x v="51"/>
    <x v="0"/>
    <x v="0"/>
    <n v="2681561"/>
  </r>
  <r>
    <x v="52"/>
    <x v="0"/>
    <x v="0"/>
    <n v="3349323"/>
  </r>
  <r>
    <x v="34"/>
    <x v="3"/>
    <x v="3"/>
    <n v="2339736"/>
  </r>
  <r>
    <x v="30"/>
    <x v="4"/>
    <x v="4"/>
    <n v="9322645"/>
  </r>
  <r>
    <x v="47"/>
    <x v="2"/>
    <x v="6"/>
    <n v="2505705"/>
  </r>
  <r>
    <x v="37"/>
    <x v="0"/>
    <x v="0"/>
    <n v="3265354"/>
  </r>
  <r>
    <x v="53"/>
    <x v="5"/>
    <x v="5"/>
    <n v="1854255"/>
  </r>
  <r>
    <x v="54"/>
    <x v="4"/>
    <x v="4"/>
    <n v="10729645"/>
  </r>
  <r>
    <x v="31"/>
    <x v="2"/>
    <x v="6"/>
    <n v="3259408"/>
  </r>
  <r>
    <x v="11"/>
    <x v="5"/>
    <x v="5"/>
    <n v="1900212"/>
  </r>
  <r>
    <x v="11"/>
    <x v="0"/>
    <x v="0"/>
    <n v="2987100"/>
  </r>
  <r>
    <x v="13"/>
    <x v="0"/>
    <x v="0"/>
    <n v="3113683"/>
  </r>
  <r>
    <x v="55"/>
    <x v="0"/>
    <x v="0"/>
    <n v="3158689"/>
  </r>
  <r>
    <x v="14"/>
    <x v="0"/>
    <x v="0"/>
    <n v="3163981"/>
  </r>
  <r>
    <x v="16"/>
    <x v="4"/>
    <x v="4"/>
    <n v="11368883"/>
  </r>
  <r>
    <x v="19"/>
    <x v="6"/>
    <x v="7"/>
    <n v="260337"/>
  </r>
  <r>
    <x v="56"/>
    <x v="0"/>
    <x v="0"/>
    <n v="2623923"/>
  </r>
  <r>
    <x v="57"/>
    <x v="2"/>
    <x v="6"/>
    <n v="2152663"/>
  </r>
  <r>
    <x v="58"/>
    <x v="4"/>
    <x v="4"/>
    <n v="12969656"/>
  </r>
  <r>
    <x v="47"/>
    <x v="5"/>
    <x v="5"/>
    <n v="1884058"/>
  </r>
  <r>
    <x v="59"/>
    <x v="1"/>
    <x v="1"/>
    <n v="3489388"/>
  </r>
  <r>
    <x v="60"/>
    <x v="2"/>
    <x v="6"/>
    <n v="2516484"/>
  </r>
  <r>
    <x v="61"/>
    <x v="1"/>
    <x v="1"/>
    <n v="3126517"/>
  </r>
  <r>
    <x v="1"/>
    <x v="2"/>
    <x v="6"/>
    <n v="3194132"/>
  </r>
  <r>
    <x v="62"/>
    <x v="3"/>
    <x v="3"/>
    <n v="2428006"/>
  </r>
  <r>
    <x v="60"/>
    <x v="4"/>
    <x v="4"/>
    <n v="11134313"/>
  </r>
  <r>
    <x v="0"/>
    <x v="2"/>
    <x v="2"/>
    <n v="8041992"/>
  </r>
  <r>
    <x v="40"/>
    <x v="2"/>
    <x v="2"/>
    <n v="7551211"/>
  </r>
  <r>
    <x v="63"/>
    <x v="2"/>
    <x v="6"/>
    <n v="2497828"/>
  </r>
  <r>
    <x v="29"/>
    <x v="1"/>
    <x v="1"/>
    <n v="3394278"/>
  </r>
  <r>
    <x v="58"/>
    <x v="2"/>
    <x v="6"/>
    <n v="2007087"/>
  </r>
  <r>
    <x v="64"/>
    <x v="2"/>
    <x v="6"/>
    <n v="2812867"/>
  </r>
  <r>
    <x v="15"/>
    <x v="1"/>
    <x v="1"/>
    <n v="3151549"/>
  </r>
  <r>
    <x v="39"/>
    <x v="2"/>
    <x v="6"/>
    <n v="1590666"/>
  </r>
  <r>
    <x v="65"/>
    <x v="0"/>
    <x v="0"/>
    <n v="3099055"/>
  </r>
  <r>
    <x v="10"/>
    <x v="5"/>
    <x v="5"/>
    <n v="1182921"/>
  </r>
  <r>
    <x v="66"/>
    <x v="1"/>
    <x v="1"/>
    <n v="3213661"/>
  </r>
  <r>
    <x v="10"/>
    <x v="3"/>
    <x v="3"/>
    <n v="2475522"/>
  </r>
  <r>
    <x v="67"/>
    <x v="1"/>
    <x v="1"/>
    <n v="3176739"/>
  </r>
  <r>
    <x v="68"/>
    <x v="1"/>
    <x v="1"/>
    <n v="3084219"/>
  </r>
  <r>
    <x v="69"/>
    <x v="1"/>
    <x v="1"/>
    <n v="3064338"/>
  </r>
  <r>
    <x v="0"/>
    <x v="1"/>
    <x v="1"/>
    <n v="3070578"/>
  </r>
  <r>
    <x v="53"/>
    <x v="0"/>
    <x v="0"/>
    <n v="2980786"/>
  </r>
  <r>
    <x v="49"/>
    <x v="2"/>
    <x v="2"/>
    <n v="7432172"/>
  </r>
  <r>
    <x v="70"/>
    <x v="5"/>
    <x v="5"/>
    <n v="1985289"/>
  </r>
  <r>
    <x v="63"/>
    <x v="3"/>
    <x v="3"/>
    <n v="2526156"/>
  </r>
  <r>
    <x v="71"/>
    <x v="5"/>
    <x v="5"/>
    <n v="2408788"/>
  </r>
  <r>
    <x v="72"/>
    <x v="0"/>
    <x v="0"/>
    <n v="2106584"/>
  </r>
  <r>
    <x v="66"/>
    <x v="0"/>
    <x v="0"/>
    <n v="2678195"/>
  </r>
  <r>
    <x v="9"/>
    <x v="2"/>
    <x v="6"/>
    <n v="3274407"/>
  </r>
  <r>
    <x v="73"/>
    <x v="1"/>
    <x v="1"/>
    <n v="3523222"/>
  </r>
  <r>
    <x v="69"/>
    <x v="4"/>
    <x v="4"/>
    <n v="8089663"/>
  </r>
  <r>
    <x v="54"/>
    <x v="3"/>
    <x v="3"/>
    <n v="2328867"/>
  </r>
  <r>
    <x v="74"/>
    <x v="0"/>
    <x v="0"/>
    <n v="3216855"/>
  </r>
  <r>
    <x v="39"/>
    <x v="0"/>
    <x v="0"/>
    <n v="2034738"/>
  </r>
  <r>
    <x v="13"/>
    <x v="5"/>
    <x v="5"/>
    <n v="2530486"/>
  </r>
  <r>
    <x v="75"/>
    <x v="1"/>
    <x v="1"/>
    <n v="3218241"/>
  </r>
  <r>
    <x v="76"/>
    <x v="3"/>
    <x v="3"/>
    <n v="2276924"/>
  </r>
  <r>
    <x v="64"/>
    <x v="5"/>
    <x v="5"/>
    <n v="2137016"/>
  </r>
  <r>
    <x v="77"/>
    <x v="1"/>
    <x v="1"/>
    <n v="3174428"/>
  </r>
  <r>
    <x v="66"/>
    <x v="2"/>
    <x v="2"/>
    <n v="7765076"/>
  </r>
  <r>
    <x v="47"/>
    <x v="3"/>
    <x v="3"/>
    <n v="2469054"/>
  </r>
  <r>
    <x v="74"/>
    <x v="1"/>
    <x v="1"/>
    <n v="3218399"/>
  </r>
  <r>
    <x v="0"/>
    <x v="2"/>
    <x v="6"/>
    <n v="3336359"/>
  </r>
  <r>
    <x v="78"/>
    <x v="2"/>
    <x v="6"/>
    <n v="2492044"/>
  </r>
  <r>
    <x v="63"/>
    <x v="5"/>
    <x v="5"/>
    <n v="1866901"/>
  </r>
  <r>
    <x v="50"/>
    <x v="3"/>
    <x v="3"/>
    <n v="2278970"/>
  </r>
  <r>
    <x v="2"/>
    <x v="1"/>
    <x v="1"/>
    <n v="3234261"/>
  </r>
  <r>
    <x v="14"/>
    <x v="3"/>
    <x v="3"/>
    <n v="2411520"/>
  </r>
  <r>
    <x v="79"/>
    <x v="1"/>
    <x v="1"/>
    <n v="3090528"/>
  </r>
  <r>
    <x v="5"/>
    <x v="6"/>
    <x v="7"/>
    <n v="5079169"/>
  </r>
  <r>
    <x v="80"/>
    <x v="6"/>
    <x v="7"/>
    <n v="933361"/>
  </r>
  <r>
    <x v="9"/>
    <x v="2"/>
    <x v="2"/>
    <n v="7508125"/>
  </r>
  <r>
    <x v="68"/>
    <x v="5"/>
    <x v="5"/>
    <n v="2611688"/>
  </r>
  <r>
    <x v="2"/>
    <x v="6"/>
    <x v="7"/>
    <n v="12220349"/>
  </r>
  <r>
    <x v="31"/>
    <x v="6"/>
    <x v="7"/>
    <n v="13515607"/>
  </r>
  <r>
    <x v="81"/>
    <x v="6"/>
    <x v="7"/>
    <n v="6767630"/>
  </r>
  <r>
    <x v="63"/>
    <x v="0"/>
    <x v="0"/>
    <n v="3949185"/>
  </r>
  <r>
    <x v="62"/>
    <x v="4"/>
    <x v="4"/>
    <n v="10913072"/>
  </r>
  <r>
    <x v="73"/>
    <x v="3"/>
    <x v="3"/>
    <n v="2586449"/>
  </r>
  <r>
    <x v="65"/>
    <x v="4"/>
    <x v="4"/>
    <n v="10947468"/>
  </r>
  <r>
    <x v="57"/>
    <x v="3"/>
    <x v="3"/>
    <n v="2602067"/>
  </r>
  <r>
    <x v="82"/>
    <x v="5"/>
    <x v="5"/>
    <n v="1286203"/>
  </r>
  <r>
    <x v="45"/>
    <x v="0"/>
    <x v="0"/>
    <n v="3235165"/>
  </r>
  <r>
    <x v="83"/>
    <x v="1"/>
    <x v="1"/>
    <n v="3206059"/>
  </r>
  <r>
    <x v="24"/>
    <x v="3"/>
    <x v="3"/>
    <n v="2230502"/>
  </r>
  <r>
    <x v="23"/>
    <x v="3"/>
    <x v="3"/>
    <n v="2616681"/>
  </r>
  <r>
    <x v="84"/>
    <x v="3"/>
    <x v="3"/>
    <n v="2285289"/>
  </r>
  <r>
    <x v="41"/>
    <x v="6"/>
    <x v="7"/>
    <n v="5249372"/>
  </r>
  <r>
    <x v="85"/>
    <x v="5"/>
    <x v="5"/>
    <n v="2267653"/>
  </r>
  <r>
    <x v="86"/>
    <x v="2"/>
    <x v="6"/>
    <n v="2205540"/>
  </r>
  <r>
    <x v="55"/>
    <x v="1"/>
    <x v="1"/>
    <n v="3204995"/>
  </r>
  <r>
    <x v="33"/>
    <x v="2"/>
    <x v="2"/>
    <n v="7855372"/>
  </r>
  <r>
    <x v="6"/>
    <x v="6"/>
    <x v="7"/>
    <n v="753644"/>
  </r>
  <r>
    <x v="61"/>
    <x v="5"/>
    <x v="5"/>
    <n v="2708922"/>
  </r>
  <r>
    <x v="67"/>
    <x v="4"/>
    <x v="4"/>
    <n v="7101293"/>
  </r>
  <r>
    <x v="87"/>
    <x v="6"/>
    <x v="7"/>
    <n v="12052888"/>
  </r>
  <r>
    <x v="75"/>
    <x v="3"/>
    <x v="3"/>
    <n v="2503284"/>
  </r>
  <r>
    <x v="64"/>
    <x v="4"/>
    <x v="4"/>
    <n v="10940726"/>
  </r>
  <r>
    <x v="4"/>
    <x v="6"/>
    <x v="7"/>
    <n v="2346202"/>
  </r>
  <r>
    <x v="24"/>
    <x v="0"/>
    <x v="0"/>
    <n v="3109508"/>
  </r>
  <r>
    <x v="26"/>
    <x v="3"/>
    <x v="3"/>
    <n v="2573411"/>
  </r>
  <r>
    <x v="65"/>
    <x v="2"/>
    <x v="2"/>
    <n v="7639542"/>
  </r>
  <r>
    <x v="65"/>
    <x v="5"/>
    <x v="5"/>
    <n v="2369058"/>
  </r>
  <r>
    <x v="86"/>
    <x v="5"/>
    <x v="5"/>
    <n v="1537652"/>
  </r>
  <r>
    <x v="72"/>
    <x v="3"/>
    <x v="3"/>
    <n v="2538057"/>
  </r>
  <r>
    <x v="88"/>
    <x v="4"/>
    <x v="4"/>
    <n v="11568119"/>
  </r>
  <r>
    <x v="59"/>
    <x v="2"/>
    <x v="2"/>
    <n v="7177391"/>
  </r>
  <r>
    <x v="60"/>
    <x v="2"/>
    <x v="2"/>
    <n v="6778359"/>
  </r>
  <r>
    <x v="89"/>
    <x v="3"/>
    <x v="3"/>
    <n v="2466014"/>
  </r>
  <r>
    <x v="69"/>
    <x v="2"/>
    <x v="6"/>
    <n v="3359874"/>
  </r>
  <r>
    <x v="54"/>
    <x v="6"/>
    <x v="7"/>
    <n v="10153550"/>
  </r>
  <r>
    <x v="90"/>
    <x v="3"/>
    <x v="3"/>
    <n v="2232098"/>
  </r>
  <r>
    <x v="12"/>
    <x v="2"/>
    <x v="2"/>
    <n v="7855587"/>
  </r>
  <r>
    <x v="13"/>
    <x v="2"/>
    <x v="6"/>
    <n v="3257766"/>
  </r>
  <r>
    <x v="91"/>
    <x v="6"/>
    <x v="7"/>
    <n v="11239309"/>
  </r>
  <r>
    <x v="92"/>
    <x v="0"/>
    <x v="0"/>
    <n v="3237982"/>
  </r>
  <r>
    <x v="14"/>
    <x v="2"/>
    <x v="6"/>
    <n v="2805848"/>
  </r>
  <r>
    <x v="14"/>
    <x v="1"/>
    <x v="1"/>
    <n v="3340186"/>
  </r>
  <r>
    <x v="93"/>
    <x v="5"/>
    <x v="5"/>
    <n v="2462861"/>
  </r>
  <r>
    <x v="34"/>
    <x v="2"/>
    <x v="6"/>
    <n v="2625054"/>
  </r>
  <r>
    <x v="94"/>
    <x v="6"/>
    <x v="7"/>
    <n v="9640915"/>
  </r>
  <r>
    <x v="16"/>
    <x v="2"/>
    <x v="2"/>
    <n v="7991860"/>
  </r>
  <r>
    <x v="19"/>
    <x v="2"/>
    <x v="6"/>
    <n v="3357641"/>
  </r>
  <r>
    <x v="95"/>
    <x v="0"/>
    <x v="0"/>
    <n v="3026916"/>
  </r>
  <r>
    <x v="13"/>
    <x v="3"/>
    <x v="3"/>
    <n v="2307738"/>
  </r>
  <r>
    <x v="96"/>
    <x v="2"/>
    <x v="2"/>
    <n v="7533901"/>
  </r>
  <r>
    <x v="96"/>
    <x v="4"/>
    <x v="4"/>
    <n v="10831494"/>
  </r>
  <r>
    <x v="27"/>
    <x v="4"/>
    <x v="4"/>
    <n v="8387296"/>
  </r>
  <r>
    <x v="93"/>
    <x v="6"/>
    <x v="7"/>
    <n v="14075049"/>
  </r>
  <r>
    <x v="97"/>
    <x v="6"/>
    <x v="7"/>
    <n v="14618444"/>
  </r>
  <r>
    <x v="56"/>
    <x v="6"/>
    <x v="7"/>
    <n v="9884054"/>
  </r>
  <r>
    <x v="98"/>
    <x v="1"/>
    <x v="1"/>
    <n v="3207294"/>
  </r>
  <r>
    <x v="36"/>
    <x v="4"/>
    <x v="4"/>
    <n v="11708501"/>
  </r>
  <r>
    <x v="76"/>
    <x v="1"/>
    <x v="1"/>
    <n v="3148220"/>
  </r>
  <r>
    <x v="95"/>
    <x v="5"/>
    <x v="5"/>
    <n v="2501857"/>
  </r>
  <r>
    <x v="18"/>
    <x v="2"/>
    <x v="6"/>
    <n v="2765004"/>
  </r>
  <r>
    <x v="20"/>
    <x v="1"/>
    <x v="1"/>
    <n v="3427558"/>
  </r>
  <r>
    <x v="40"/>
    <x v="6"/>
    <x v="7"/>
    <n v="9802160"/>
  </r>
  <r>
    <x v="40"/>
    <x v="3"/>
    <x v="3"/>
    <n v="2363104"/>
  </r>
  <r>
    <x v="88"/>
    <x v="3"/>
    <x v="3"/>
    <n v="2405120"/>
  </r>
  <r>
    <x v="97"/>
    <x v="2"/>
    <x v="6"/>
    <n v="3282787"/>
  </r>
  <r>
    <x v="72"/>
    <x v="4"/>
    <x v="4"/>
    <n v="14600264"/>
  </r>
  <r>
    <x v="47"/>
    <x v="0"/>
    <x v="0"/>
    <n v="4103559"/>
  </r>
  <r>
    <x v="34"/>
    <x v="5"/>
    <x v="5"/>
    <n v="2029589"/>
  </r>
  <r>
    <x v="43"/>
    <x v="0"/>
    <x v="0"/>
    <n v="3353803"/>
  </r>
  <r>
    <x v="68"/>
    <x v="6"/>
    <x v="7"/>
    <n v="204704"/>
  </r>
  <r>
    <x v="59"/>
    <x v="0"/>
    <x v="0"/>
    <n v="3561532"/>
  </r>
  <r>
    <x v="19"/>
    <x v="0"/>
    <x v="0"/>
    <n v="3425776"/>
  </r>
  <r>
    <x v="20"/>
    <x v="0"/>
    <x v="0"/>
    <n v="3013512"/>
  </r>
  <r>
    <x v="81"/>
    <x v="0"/>
    <x v="0"/>
    <n v="3138729"/>
  </r>
  <r>
    <x v="54"/>
    <x v="2"/>
    <x v="6"/>
    <n v="2940577"/>
  </r>
  <r>
    <x v="39"/>
    <x v="5"/>
    <x v="5"/>
    <n v="1103491"/>
  </r>
  <r>
    <x v="97"/>
    <x v="2"/>
    <x v="2"/>
    <n v="7399481"/>
  </r>
  <r>
    <x v="94"/>
    <x v="1"/>
    <x v="1"/>
    <n v="3461074"/>
  </r>
  <r>
    <x v="27"/>
    <x v="6"/>
    <x v="7"/>
    <n v="443401"/>
  </r>
  <r>
    <x v="42"/>
    <x v="4"/>
    <x v="4"/>
    <n v="11135617"/>
  </r>
  <r>
    <x v="43"/>
    <x v="2"/>
    <x v="2"/>
    <n v="7406575"/>
  </r>
  <r>
    <x v="99"/>
    <x v="1"/>
    <x v="1"/>
    <n v="3382190"/>
  </r>
  <r>
    <x v="91"/>
    <x v="3"/>
    <x v="3"/>
    <n v="2214686"/>
  </r>
  <r>
    <x v="25"/>
    <x v="2"/>
    <x v="2"/>
    <n v="7740461"/>
  </r>
  <r>
    <x v="78"/>
    <x v="5"/>
    <x v="5"/>
    <n v="1878126"/>
  </r>
  <r>
    <x v="12"/>
    <x v="4"/>
    <x v="4"/>
    <n v="7470400"/>
  </r>
  <r>
    <x v="49"/>
    <x v="2"/>
    <x v="6"/>
    <n v="1803456"/>
  </r>
  <r>
    <x v="99"/>
    <x v="0"/>
    <x v="0"/>
    <n v="3089792"/>
  </r>
  <r>
    <x v="64"/>
    <x v="3"/>
    <x v="3"/>
    <n v="2496871"/>
  </r>
  <r>
    <x v="10"/>
    <x v="2"/>
    <x v="6"/>
    <n v="1615171"/>
  </r>
  <r>
    <x v="100"/>
    <x v="2"/>
    <x v="2"/>
    <n v="7364838"/>
  </r>
  <r>
    <x v="55"/>
    <x v="4"/>
    <x v="4"/>
    <n v="11067767"/>
  </r>
  <r>
    <x v="71"/>
    <x v="1"/>
    <x v="1"/>
    <n v="3250150"/>
  </r>
  <r>
    <x v="17"/>
    <x v="2"/>
    <x v="6"/>
    <n v="3287294"/>
  </r>
  <r>
    <x v="94"/>
    <x v="2"/>
    <x v="6"/>
    <n v="2680727"/>
  </r>
  <r>
    <x v="35"/>
    <x v="2"/>
    <x v="2"/>
    <n v="7876521"/>
  </r>
  <r>
    <x v="64"/>
    <x v="1"/>
    <x v="1"/>
    <n v="3453500"/>
  </r>
  <r>
    <x v="52"/>
    <x v="2"/>
    <x v="6"/>
    <n v="3369123"/>
  </r>
  <r>
    <x v="95"/>
    <x v="6"/>
    <x v="7"/>
    <n v="15446394"/>
  </r>
  <r>
    <x v="101"/>
    <x v="6"/>
    <x v="7"/>
    <n v="37314"/>
  </r>
  <r>
    <x v="67"/>
    <x v="6"/>
    <x v="7"/>
    <n v="56754"/>
  </r>
  <r>
    <x v="21"/>
    <x v="4"/>
    <x v="4"/>
    <n v="11153893"/>
  </r>
  <r>
    <x v="90"/>
    <x v="0"/>
    <x v="0"/>
    <n v="3125584"/>
  </r>
  <r>
    <x v="84"/>
    <x v="5"/>
    <x v="5"/>
    <n v="2344202"/>
  </r>
  <r>
    <x v="71"/>
    <x v="3"/>
    <x v="3"/>
    <n v="2236825"/>
  </r>
  <r>
    <x v="98"/>
    <x v="5"/>
    <x v="5"/>
    <n v="1680608"/>
  </r>
  <r>
    <x v="85"/>
    <x v="3"/>
    <x v="3"/>
    <n v="2347827"/>
  </r>
  <r>
    <x v="45"/>
    <x v="3"/>
    <x v="3"/>
    <n v="2300755"/>
  </r>
  <r>
    <x v="59"/>
    <x v="6"/>
    <x v="7"/>
    <n v="7391618"/>
  </r>
  <r>
    <x v="40"/>
    <x v="2"/>
    <x v="6"/>
    <n v="2768879"/>
  </r>
  <r>
    <x v="38"/>
    <x v="1"/>
    <x v="1"/>
    <n v="3258688"/>
  </r>
  <r>
    <x v="1"/>
    <x v="3"/>
    <x v="3"/>
    <n v="2265834"/>
  </r>
  <r>
    <x v="49"/>
    <x v="1"/>
    <x v="1"/>
    <n v="3215489"/>
  </r>
  <r>
    <x v="73"/>
    <x v="6"/>
    <x v="7"/>
    <n v="6960203"/>
  </r>
  <r>
    <x v="51"/>
    <x v="6"/>
    <x v="7"/>
    <n v="9971981"/>
  </r>
  <r>
    <x v="7"/>
    <x v="3"/>
    <x v="3"/>
    <n v="2293714"/>
  </r>
  <r>
    <x v="4"/>
    <x v="0"/>
    <x v="0"/>
    <n v="2004624"/>
  </r>
  <r>
    <x v="33"/>
    <x v="5"/>
    <x v="5"/>
    <n v="1738628"/>
  </r>
  <r>
    <x v="7"/>
    <x v="5"/>
    <x v="5"/>
    <n v="2523468"/>
  </r>
  <r>
    <x v="102"/>
    <x v="2"/>
    <x v="2"/>
    <n v="6488191"/>
  </r>
  <r>
    <x v="43"/>
    <x v="4"/>
    <x v="4"/>
    <n v="11169145"/>
  </r>
  <r>
    <x v="83"/>
    <x v="3"/>
    <x v="3"/>
    <n v="2311672"/>
  </r>
  <r>
    <x v="12"/>
    <x v="6"/>
    <x v="7"/>
    <n v="116511"/>
  </r>
  <r>
    <x v="1"/>
    <x v="6"/>
    <x v="7"/>
    <n v="12402826"/>
  </r>
  <r>
    <x v="71"/>
    <x v="2"/>
    <x v="2"/>
    <n v="7590302"/>
  </r>
  <r>
    <x v="79"/>
    <x v="4"/>
    <x v="4"/>
    <n v="7676078"/>
  </r>
  <r>
    <x v="36"/>
    <x v="2"/>
    <x v="2"/>
    <n v="5011556"/>
  </r>
  <r>
    <x v="72"/>
    <x v="5"/>
    <x v="5"/>
    <n v="1035701"/>
  </r>
  <r>
    <x v="101"/>
    <x v="1"/>
    <x v="1"/>
    <n v="3193590"/>
  </r>
  <r>
    <x v="52"/>
    <x v="4"/>
    <x v="4"/>
    <n v="8532199"/>
  </r>
  <r>
    <x v="29"/>
    <x v="6"/>
    <x v="7"/>
    <n v="10481621"/>
  </r>
  <r>
    <x v="9"/>
    <x v="4"/>
    <x v="4"/>
    <n v="11194263"/>
  </r>
  <r>
    <x v="74"/>
    <x v="2"/>
    <x v="6"/>
    <n v="3211553"/>
  </r>
  <r>
    <x v="69"/>
    <x v="6"/>
    <x v="7"/>
    <n v="315580"/>
  </r>
  <r>
    <x v="21"/>
    <x v="3"/>
    <x v="3"/>
    <n v="2262979"/>
  </r>
  <r>
    <x v="0"/>
    <x v="6"/>
    <x v="7"/>
    <n v="664192"/>
  </r>
  <r>
    <x v="87"/>
    <x v="0"/>
    <x v="0"/>
    <n v="3210180"/>
  </r>
  <r>
    <x v="63"/>
    <x v="2"/>
    <x v="2"/>
    <n v="6826709"/>
  </r>
  <r>
    <x v="15"/>
    <x v="6"/>
    <x v="7"/>
    <n v="4257132"/>
  </r>
  <r>
    <x v="80"/>
    <x v="0"/>
    <x v="0"/>
    <n v="3570913"/>
  </r>
  <r>
    <x v="30"/>
    <x v="5"/>
    <x v="5"/>
    <n v="2273279"/>
  </r>
  <r>
    <x v="7"/>
    <x v="1"/>
    <x v="1"/>
    <n v="3208696"/>
  </r>
  <r>
    <x v="58"/>
    <x v="2"/>
    <x v="2"/>
    <n v="7657170"/>
  </r>
  <r>
    <x v="16"/>
    <x v="0"/>
    <x v="0"/>
    <n v="2971372"/>
  </r>
  <r>
    <x v="72"/>
    <x v="1"/>
    <x v="1"/>
    <n v="3121825"/>
  </r>
  <r>
    <x v="85"/>
    <x v="1"/>
    <x v="1"/>
    <n v="3467507"/>
  </r>
  <r>
    <x v="54"/>
    <x v="5"/>
    <x v="5"/>
    <n v="2299388"/>
  </r>
  <r>
    <x v="81"/>
    <x v="3"/>
    <x v="3"/>
    <n v="2592067"/>
  </r>
  <r>
    <x v="90"/>
    <x v="1"/>
    <x v="1"/>
    <n v="3258001"/>
  </r>
  <r>
    <x v="11"/>
    <x v="4"/>
    <x v="4"/>
    <n v="11410592"/>
  </r>
  <r>
    <x v="46"/>
    <x v="5"/>
    <x v="5"/>
    <n v="2328777"/>
  </r>
  <r>
    <x v="71"/>
    <x v="0"/>
    <x v="0"/>
    <n v="3159804"/>
  </r>
  <r>
    <x v="67"/>
    <x v="0"/>
    <x v="0"/>
    <n v="2945675"/>
  </r>
  <r>
    <x v="71"/>
    <x v="6"/>
    <x v="7"/>
    <n v="11885466"/>
  </r>
  <r>
    <x v="36"/>
    <x v="6"/>
    <x v="7"/>
    <n v="1572424"/>
  </r>
  <r>
    <x v="15"/>
    <x v="5"/>
    <x v="5"/>
    <n v="1979380"/>
  </r>
  <r>
    <x v="100"/>
    <x v="1"/>
    <x v="1"/>
    <n v="3050444"/>
  </r>
  <r>
    <x v="69"/>
    <x v="2"/>
    <x v="2"/>
    <n v="7355173"/>
  </r>
  <r>
    <x v="23"/>
    <x v="5"/>
    <x v="5"/>
    <n v="2086112"/>
  </r>
  <r>
    <x v="81"/>
    <x v="2"/>
    <x v="6"/>
    <n v="2652405"/>
  </r>
  <r>
    <x v="23"/>
    <x v="6"/>
    <x v="7"/>
    <n v="6213515"/>
  </r>
  <r>
    <x v="39"/>
    <x v="4"/>
    <x v="4"/>
    <n v="14288238"/>
  </r>
  <r>
    <x v="55"/>
    <x v="2"/>
    <x v="6"/>
    <n v="3233235"/>
  </r>
  <r>
    <x v="73"/>
    <x v="2"/>
    <x v="6"/>
    <n v="2607471"/>
  </r>
  <r>
    <x v="27"/>
    <x v="2"/>
    <x v="2"/>
    <n v="7491134"/>
  </r>
  <r>
    <x v="3"/>
    <x v="5"/>
    <x v="5"/>
    <n v="1042212"/>
  </r>
  <r>
    <x v="9"/>
    <x v="3"/>
    <x v="3"/>
    <n v="2274177"/>
  </r>
  <r>
    <x v="94"/>
    <x v="3"/>
    <x v="3"/>
    <n v="2370714"/>
  </r>
  <r>
    <x v="47"/>
    <x v="6"/>
    <x v="7"/>
    <n v="8128845"/>
  </r>
  <r>
    <x v="48"/>
    <x v="6"/>
    <x v="7"/>
    <n v="15215738"/>
  </r>
  <r>
    <x v="49"/>
    <x v="0"/>
    <x v="0"/>
    <n v="2075174"/>
  </r>
  <r>
    <x v="56"/>
    <x v="5"/>
    <x v="5"/>
    <n v="2211478"/>
  </r>
  <r>
    <x v="48"/>
    <x v="4"/>
    <x v="4"/>
    <n v="11543049"/>
  </r>
  <r>
    <x v="32"/>
    <x v="3"/>
    <x v="3"/>
    <n v="2268418"/>
  </r>
  <r>
    <x v="1"/>
    <x v="4"/>
    <x v="4"/>
    <n v="11035747"/>
  </r>
  <r>
    <x v="27"/>
    <x v="0"/>
    <x v="0"/>
    <n v="3518762"/>
  </r>
  <r>
    <x v="86"/>
    <x v="4"/>
    <x v="4"/>
    <n v="12408366"/>
  </r>
  <r>
    <x v="75"/>
    <x v="4"/>
    <x v="4"/>
    <n v="13278948"/>
  </r>
  <r>
    <x v="16"/>
    <x v="6"/>
    <x v="7"/>
    <n v="4101386"/>
  </r>
  <r>
    <x v="77"/>
    <x v="3"/>
    <x v="3"/>
    <n v="2328073"/>
  </r>
  <r>
    <x v="30"/>
    <x v="1"/>
    <x v="1"/>
    <n v="3158924"/>
  </r>
  <r>
    <x v="41"/>
    <x v="1"/>
    <x v="1"/>
    <n v="3267683"/>
  </r>
  <r>
    <x v="19"/>
    <x v="2"/>
    <x v="2"/>
    <n v="7566242"/>
  </r>
  <r>
    <x v="75"/>
    <x v="0"/>
    <x v="0"/>
    <n v="2151352"/>
  </r>
  <r>
    <x v="80"/>
    <x v="2"/>
    <x v="2"/>
    <n v="7604349"/>
  </r>
  <r>
    <x v="96"/>
    <x v="1"/>
    <x v="1"/>
    <n v="3329183"/>
  </r>
  <r>
    <x v="18"/>
    <x v="6"/>
    <x v="7"/>
    <n v="4416425"/>
  </r>
  <r>
    <x v="31"/>
    <x v="3"/>
    <x v="3"/>
    <n v="2274472"/>
  </r>
  <r>
    <x v="53"/>
    <x v="3"/>
    <x v="3"/>
    <n v="2381058"/>
  </r>
  <r>
    <x v="22"/>
    <x v="1"/>
    <x v="1"/>
    <n v="3456278"/>
  </r>
  <r>
    <x v="1"/>
    <x v="2"/>
    <x v="2"/>
    <n v="7536666"/>
  </r>
  <r>
    <x v="50"/>
    <x v="4"/>
    <x v="4"/>
    <n v="10819317"/>
  </r>
  <r>
    <x v="44"/>
    <x v="1"/>
    <x v="1"/>
    <n v="3202516"/>
  </r>
  <r>
    <x v="60"/>
    <x v="1"/>
    <x v="1"/>
    <n v="3451543"/>
  </r>
  <r>
    <x v="89"/>
    <x v="5"/>
    <x v="5"/>
    <n v="1916968"/>
  </r>
  <r>
    <x v="89"/>
    <x v="4"/>
    <x v="4"/>
    <n v="11043685"/>
  </r>
  <r>
    <x v="100"/>
    <x v="5"/>
    <x v="5"/>
    <n v="2653152"/>
  </r>
  <r>
    <x v="86"/>
    <x v="0"/>
    <x v="0"/>
    <n v="2499744"/>
  </r>
  <r>
    <x v="7"/>
    <x v="4"/>
    <x v="4"/>
    <n v="11487119"/>
  </r>
  <r>
    <x v="68"/>
    <x v="0"/>
    <x v="0"/>
    <n v="3180762"/>
  </r>
  <r>
    <x v="54"/>
    <x v="1"/>
    <x v="1"/>
    <n v="3451549"/>
  </r>
  <r>
    <x v="32"/>
    <x v="6"/>
    <x v="7"/>
    <n v="13332058"/>
  </r>
  <r>
    <x v="63"/>
    <x v="1"/>
    <x v="1"/>
    <n v="3482485"/>
  </r>
  <r>
    <x v="92"/>
    <x v="1"/>
    <x v="1"/>
    <n v="3212301"/>
  </r>
  <r>
    <x v="88"/>
    <x v="5"/>
    <x v="5"/>
    <n v="1799761"/>
  </r>
  <r>
    <x v="75"/>
    <x v="6"/>
    <x v="7"/>
    <n v="2629426"/>
  </r>
  <r>
    <x v="80"/>
    <x v="5"/>
    <x v="5"/>
    <n v="2067138"/>
  </r>
  <r>
    <x v="96"/>
    <x v="6"/>
    <x v="7"/>
    <n v="10904667"/>
  </r>
  <r>
    <x v="62"/>
    <x v="6"/>
    <x v="7"/>
    <n v="9338353"/>
  </r>
  <r>
    <x v="99"/>
    <x v="4"/>
    <x v="4"/>
    <n v="11073244"/>
  </r>
  <r>
    <x v="10"/>
    <x v="4"/>
    <x v="4"/>
    <n v="11226653"/>
  </r>
  <r>
    <x v="30"/>
    <x v="2"/>
    <x v="6"/>
    <n v="3015328"/>
  </r>
  <r>
    <x v="97"/>
    <x v="5"/>
    <x v="5"/>
    <n v="2515615"/>
  </r>
  <r>
    <x v="53"/>
    <x v="2"/>
    <x v="2"/>
    <n v="7925850"/>
  </r>
  <r>
    <x v="54"/>
    <x v="2"/>
    <x v="2"/>
    <n v="7487408"/>
  </r>
  <r>
    <x v="39"/>
    <x v="6"/>
    <x v="7"/>
    <n v="2212098"/>
  </r>
  <r>
    <x v="36"/>
    <x v="2"/>
    <x v="6"/>
    <n v="1574706"/>
  </r>
  <r>
    <x v="57"/>
    <x v="4"/>
    <x v="4"/>
    <n v="10412853"/>
  </r>
  <r>
    <x v="64"/>
    <x v="2"/>
    <x v="2"/>
    <n v="7855629"/>
  </r>
  <r>
    <x v="60"/>
    <x v="3"/>
    <x v="3"/>
    <n v="2462609"/>
  </r>
  <r>
    <x v="12"/>
    <x v="3"/>
    <x v="3"/>
    <n v="2248055"/>
  </r>
  <r>
    <x v="88"/>
    <x v="2"/>
    <x v="2"/>
    <n v="7899317"/>
  </r>
  <r>
    <x v="10"/>
    <x v="0"/>
    <x v="0"/>
    <n v="7067038"/>
  </r>
  <r>
    <x v="10"/>
    <x v="2"/>
    <x v="2"/>
    <n v="4802025"/>
  </r>
  <r>
    <x v="89"/>
    <x v="2"/>
    <x v="2"/>
    <n v="7026483"/>
  </r>
  <r>
    <x v="82"/>
    <x v="2"/>
    <x v="6"/>
    <n v="1765622"/>
  </r>
  <r>
    <x v="70"/>
    <x v="4"/>
    <x v="4"/>
    <n v="10930149"/>
  </r>
  <r>
    <x v="103"/>
    <x v="0"/>
    <x v="0"/>
    <n v="3086049"/>
  </r>
  <r>
    <x v="34"/>
    <x v="6"/>
    <x v="7"/>
    <n v="9551338"/>
  </r>
  <r>
    <x v="85"/>
    <x v="0"/>
    <x v="0"/>
    <n v="2805186"/>
  </r>
  <r>
    <x v="99"/>
    <x v="2"/>
    <x v="6"/>
    <n v="2808890"/>
  </r>
  <r>
    <x v="75"/>
    <x v="2"/>
    <x v="2"/>
    <n v="7566548"/>
  </r>
  <r>
    <x v="18"/>
    <x v="3"/>
    <x v="3"/>
    <n v="2341816"/>
  </r>
  <r>
    <x v="52"/>
    <x v="3"/>
    <x v="3"/>
    <n v="2111745"/>
  </r>
  <r>
    <x v="100"/>
    <x v="4"/>
    <x v="4"/>
    <n v="8248264"/>
  </r>
  <r>
    <x v="67"/>
    <x v="2"/>
    <x v="2"/>
    <n v="7856891"/>
  </r>
  <r>
    <x v="101"/>
    <x v="2"/>
    <x v="2"/>
    <n v="7850989"/>
  </r>
  <r>
    <x v="20"/>
    <x v="3"/>
    <x v="3"/>
    <n v="2310225"/>
  </r>
  <r>
    <x v="37"/>
    <x v="5"/>
    <x v="5"/>
    <n v="2451440"/>
  </r>
  <r>
    <x v="25"/>
    <x v="4"/>
    <x v="4"/>
    <n v="12680031"/>
  </r>
  <r>
    <x v="91"/>
    <x v="4"/>
    <x v="4"/>
    <n v="10951706"/>
  </r>
  <r>
    <x v="92"/>
    <x v="3"/>
    <x v="3"/>
    <n v="2344715"/>
  </r>
  <r>
    <x v="73"/>
    <x v="0"/>
    <x v="0"/>
    <n v="3230658"/>
  </r>
  <r>
    <x v="27"/>
    <x v="3"/>
    <x v="3"/>
    <n v="2109454"/>
  </r>
  <r>
    <x v="79"/>
    <x v="6"/>
    <x v="7"/>
    <n v="158987"/>
  </r>
  <r>
    <x v="97"/>
    <x v="4"/>
    <x v="4"/>
    <n v="11417465"/>
  </r>
  <r>
    <x v="86"/>
    <x v="2"/>
    <x v="2"/>
    <n v="7769958"/>
  </r>
  <r>
    <x v="94"/>
    <x v="4"/>
    <x v="4"/>
    <n v="10972220"/>
  </r>
  <r>
    <x v="61"/>
    <x v="2"/>
    <x v="2"/>
    <n v="7911182"/>
  </r>
  <r>
    <x v="47"/>
    <x v="1"/>
    <x v="1"/>
    <n v="3459643"/>
  </r>
  <r>
    <x v="66"/>
    <x v="4"/>
    <x v="4"/>
    <n v="12165631"/>
  </r>
  <r>
    <x v="77"/>
    <x v="6"/>
    <x v="7"/>
    <n v="4751171"/>
  </r>
  <r>
    <x v="49"/>
    <x v="3"/>
    <x v="3"/>
    <n v="2514377"/>
  </r>
  <r>
    <x v="88"/>
    <x v="0"/>
    <x v="0"/>
    <n v="2939210"/>
  </r>
  <r>
    <x v="46"/>
    <x v="0"/>
    <x v="0"/>
    <n v="3264162"/>
  </r>
  <r>
    <x v="65"/>
    <x v="6"/>
    <x v="7"/>
    <n v="11073721"/>
  </r>
  <r>
    <x v="15"/>
    <x v="4"/>
    <x v="4"/>
    <n v="11319509"/>
  </r>
  <r>
    <x v="52"/>
    <x v="5"/>
    <x v="5"/>
    <n v="2695889"/>
  </r>
  <r>
    <x v="103"/>
    <x v="2"/>
    <x v="6"/>
    <n v="2730577"/>
  </r>
  <r>
    <x v="37"/>
    <x v="2"/>
    <x v="6"/>
    <n v="3275822"/>
  </r>
  <r>
    <x v="74"/>
    <x v="3"/>
    <x v="3"/>
    <n v="2268688"/>
  </r>
  <r>
    <x v="40"/>
    <x v="5"/>
    <x v="5"/>
    <n v="2173579"/>
  </r>
  <r>
    <x v="84"/>
    <x v="2"/>
    <x v="2"/>
    <n v="7450848"/>
  </r>
  <r>
    <x v="26"/>
    <x v="5"/>
    <x v="5"/>
    <n v="1074031"/>
  </r>
  <r>
    <x v="42"/>
    <x v="1"/>
    <x v="1"/>
    <n v="3299435"/>
  </r>
  <r>
    <x v="33"/>
    <x v="3"/>
    <x v="3"/>
    <n v="2423483"/>
  </r>
  <r>
    <x v="93"/>
    <x v="4"/>
    <x v="4"/>
    <n v="11291537"/>
  </r>
  <r>
    <x v="75"/>
    <x v="5"/>
    <x v="5"/>
    <n v="1325246"/>
  </r>
  <r>
    <x v="92"/>
    <x v="4"/>
    <x v="4"/>
    <n v="11160905"/>
  </r>
  <r>
    <x v="15"/>
    <x v="2"/>
    <x v="2"/>
    <n v="7978804"/>
  </r>
  <r>
    <x v="45"/>
    <x v="2"/>
    <x v="6"/>
    <n v="3286302"/>
  </r>
  <r>
    <x v="102"/>
    <x v="3"/>
    <x v="3"/>
    <n v="2535939"/>
  </r>
  <r>
    <x v="102"/>
    <x v="5"/>
    <x v="5"/>
    <n v="1012879"/>
  </r>
  <r>
    <x v="38"/>
    <x v="2"/>
    <x v="2"/>
    <n v="7626457"/>
  </r>
  <r>
    <x v="3"/>
    <x v="2"/>
    <x v="2"/>
    <n v="5858772"/>
  </r>
  <r>
    <x v="61"/>
    <x v="0"/>
    <x v="0"/>
    <n v="3004820"/>
  </r>
  <r>
    <x v="101"/>
    <x v="0"/>
    <x v="0"/>
    <n v="2903320"/>
  </r>
  <r>
    <x v="53"/>
    <x v="6"/>
    <x v="7"/>
    <n v="3783771"/>
  </r>
  <r>
    <x v="23"/>
    <x v="2"/>
    <x v="2"/>
    <n v="7873943"/>
  </r>
  <r>
    <x v="55"/>
    <x v="2"/>
    <x v="2"/>
    <n v="7619384"/>
  </r>
  <r>
    <x v="96"/>
    <x v="0"/>
    <x v="0"/>
    <n v="3220055"/>
  </r>
  <r>
    <x v="46"/>
    <x v="3"/>
    <x v="3"/>
    <n v="2289379"/>
  </r>
  <r>
    <x v="51"/>
    <x v="4"/>
    <x v="4"/>
    <n v="10763346"/>
  </r>
  <r>
    <x v="77"/>
    <x v="2"/>
    <x v="2"/>
    <n v="7817669"/>
  </r>
  <r>
    <x v="4"/>
    <x v="4"/>
    <x v="4"/>
    <n v="13976977"/>
  </r>
  <r>
    <x v="89"/>
    <x v="2"/>
    <x v="6"/>
    <n v="2544386"/>
  </r>
  <r>
    <x v="62"/>
    <x v="2"/>
    <x v="6"/>
    <n v="2576902"/>
  </r>
  <r>
    <x v="69"/>
    <x v="5"/>
    <x v="5"/>
    <n v="2637796"/>
  </r>
  <r>
    <x v="11"/>
    <x v="6"/>
    <x v="7"/>
    <n v="3941093"/>
  </r>
  <r>
    <x v="26"/>
    <x v="2"/>
    <x v="6"/>
    <n v="1542800"/>
  </r>
  <r>
    <x v="50"/>
    <x v="2"/>
    <x v="2"/>
    <n v="7519408"/>
  </r>
  <r>
    <x v="98"/>
    <x v="6"/>
    <x v="7"/>
    <n v="1132559"/>
  </r>
  <r>
    <x v="61"/>
    <x v="6"/>
    <x v="7"/>
    <n v="581516"/>
  </r>
  <r>
    <x v="8"/>
    <x v="2"/>
    <x v="6"/>
    <n v="2376666"/>
  </r>
  <r>
    <x v="52"/>
    <x v="6"/>
    <x v="7"/>
    <n v="512026"/>
  </r>
  <r>
    <x v="58"/>
    <x v="3"/>
    <x v="3"/>
    <n v="2491920"/>
  </r>
  <r>
    <x v="60"/>
    <x v="5"/>
    <x v="5"/>
    <n v="1891048"/>
  </r>
  <r>
    <x v="89"/>
    <x v="6"/>
    <x v="7"/>
    <n v="8842423"/>
  </r>
  <r>
    <x v="7"/>
    <x v="2"/>
    <x v="2"/>
    <n v="7396994"/>
  </r>
  <r>
    <x v="76"/>
    <x v="2"/>
    <x v="2"/>
    <n v="7867331"/>
  </r>
  <r>
    <x v="103"/>
    <x v="1"/>
    <x v="1"/>
    <n v="3533689"/>
  </r>
  <r>
    <x v="21"/>
    <x v="2"/>
    <x v="2"/>
    <n v="7572464"/>
  </r>
  <r>
    <x v="25"/>
    <x v="1"/>
    <x v="1"/>
    <n v="3218394"/>
  </r>
  <r>
    <x v="34"/>
    <x v="4"/>
    <x v="4"/>
    <n v="11111449"/>
  </r>
  <r>
    <x v="44"/>
    <x v="5"/>
    <x v="5"/>
    <n v="1870723"/>
  </r>
  <r>
    <x v="57"/>
    <x v="5"/>
    <x v="5"/>
    <n v="1489011"/>
  </r>
  <r>
    <x v="93"/>
    <x v="2"/>
    <x v="2"/>
    <n v="7464472"/>
  </r>
  <r>
    <x v="80"/>
    <x v="1"/>
    <x v="1"/>
    <n v="3177151"/>
  </r>
  <r>
    <x v="35"/>
    <x v="6"/>
    <x v="7"/>
    <n v="4577118"/>
  </r>
  <r>
    <x v="101"/>
    <x v="3"/>
    <x v="3"/>
    <n v="2314050"/>
  </r>
  <r>
    <x v="94"/>
    <x v="2"/>
    <x v="2"/>
    <n v="7550688"/>
  </r>
  <r>
    <x v="93"/>
    <x v="0"/>
    <x v="0"/>
    <n v="3259657"/>
  </r>
  <r>
    <x v="9"/>
    <x v="5"/>
    <x v="5"/>
    <n v="2445438"/>
  </r>
  <r>
    <x v="53"/>
    <x v="2"/>
    <x v="6"/>
    <n v="2605434"/>
  </r>
  <r>
    <x v="83"/>
    <x v="5"/>
    <x v="5"/>
    <n v="2666697"/>
  </r>
  <r>
    <x v="78"/>
    <x v="2"/>
    <x v="2"/>
    <n v="6459991"/>
  </r>
  <r>
    <x v="51"/>
    <x v="1"/>
    <x v="1"/>
    <n v="3480095"/>
  </r>
  <r>
    <x v="79"/>
    <x v="3"/>
    <x v="3"/>
    <n v="2223376"/>
  </r>
  <r>
    <x v="17"/>
    <x v="0"/>
    <x v="0"/>
    <n v="3248324"/>
  </r>
  <r>
    <x v="35"/>
    <x v="4"/>
    <x v="4"/>
    <n v="11247257"/>
  </r>
  <r>
    <x v="100"/>
    <x v="2"/>
    <x v="6"/>
    <n v="3362851"/>
  </r>
  <r>
    <x v="20"/>
    <x v="5"/>
    <x v="5"/>
    <n v="2311846"/>
  </r>
  <r>
    <x v="24"/>
    <x v="1"/>
    <x v="1"/>
    <n v="3273669"/>
  </r>
  <r>
    <x v="78"/>
    <x v="3"/>
    <x v="3"/>
    <n v="2476450"/>
  </r>
  <r>
    <x v="87"/>
    <x v="2"/>
    <x v="6"/>
    <n v="3177474"/>
  </r>
  <r>
    <x v="5"/>
    <x v="2"/>
    <x v="2"/>
    <n v="7761017"/>
  </r>
  <r>
    <x v="3"/>
    <x v="1"/>
    <x v="1"/>
    <n v="3161513"/>
  </r>
  <r>
    <x v="35"/>
    <x v="0"/>
    <x v="0"/>
    <n v="3127752"/>
  </r>
  <r>
    <x v="36"/>
    <x v="1"/>
    <x v="1"/>
    <n v="3169821"/>
  </r>
  <r>
    <x v="99"/>
    <x v="6"/>
    <x v="7"/>
    <n v="5797916"/>
  </r>
  <r>
    <x v="82"/>
    <x v="4"/>
    <x v="4"/>
    <n v="10824560"/>
  </r>
  <r>
    <x v="9"/>
    <x v="0"/>
    <x v="0"/>
    <n v="3278768"/>
  </r>
  <r>
    <x v="56"/>
    <x v="3"/>
    <x v="3"/>
    <n v="2359698"/>
  </r>
  <r>
    <x v="8"/>
    <x v="6"/>
    <x v="7"/>
    <n v="3331641"/>
  </r>
  <r>
    <x v="103"/>
    <x v="5"/>
    <x v="5"/>
    <n v="2021074"/>
  </r>
  <r>
    <x v="81"/>
    <x v="1"/>
    <x v="1"/>
    <n v="3526535"/>
  </r>
  <r>
    <x v="50"/>
    <x v="1"/>
    <x v="1"/>
    <n v="3351764"/>
  </r>
  <r>
    <x v="65"/>
    <x v="1"/>
    <x v="1"/>
    <n v="3272179"/>
  </r>
  <r>
    <x v="51"/>
    <x v="5"/>
    <x v="5"/>
    <n v="2245317"/>
  </r>
  <r>
    <x v="28"/>
    <x v="6"/>
    <x v="7"/>
    <n v="12959441"/>
  </r>
  <r>
    <x v="6"/>
    <x v="2"/>
    <x v="2"/>
    <n v="7994367"/>
  </r>
  <r>
    <x v="44"/>
    <x v="6"/>
    <x v="7"/>
    <n v="1026018"/>
  </r>
  <r>
    <x v="94"/>
    <x v="5"/>
    <x v="5"/>
    <n v="2104723"/>
  </r>
  <r>
    <x v="35"/>
    <x v="1"/>
    <x v="1"/>
    <n v="3157745"/>
  </r>
  <r>
    <x v="95"/>
    <x v="2"/>
    <x v="6"/>
    <n v="3213818"/>
  </r>
  <r>
    <x v="57"/>
    <x v="6"/>
    <x v="7"/>
    <n v="1231403"/>
  </r>
  <r>
    <x v="18"/>
    <x v="0"/>
    <x v="0"/>
    <n v="3042358"/>
  </r>
  <r>
    <x v="10"/>
    <x v="1"/>
    <x v="1"/>
    <n v="3131806"/>
  </r>
  <r>
    <x v="89"/>
    <x v="0"/>
    <x v="0"/>
    <n v="3398418"/>
  </r>
  <r>
    <x v="68"/>
    <x v="2"/>
    <x v="6"/>
    <n v="3359501"/>
  </r>
  <r>
    <x v="102"/>
    <x v="2"/>
    <x v="6"/>
    <n v="1465747"/>
  </r>
  <r>
    <x v="42"/>
    <x v="2"/>
    <x v="2"/>
    <n v="7722662"/>
  </r>
  <r>
    <x v="59"/>
    <x v="5"/>
    <x v="5"/>
    <n v="1883270"/>
  </r>
  <r>
    <x v="37"/>
    <x v="4"/>
    <x v="4"/>
    <n v="11277339"/>
  </r>
  <r>
    <x v="54"/>
    <x v="0"/>
    <x v="0"/>
    <n v="2943672"/>
  </r>
  <r>
    <x v="87"/>
    <x v="1"/>
    <x v="1"/>
    <n v="3241670"/>
  </r>
  <r>
    <x v="87"/>
    <x v="3"/>
    <x v="3"/>
    <n v="2243950"/>
  </r>
  <r>
    <x v="96"/>
    <x v="2"/>
    <x v="6"/>
    <n v="3086407"/>
  </r>
  <r>
    <x v="50"/>
    <x v="2"/>
    <x v="6"/>
    <n v="3059946"/>
  </r>
  <r>
    <x v="65"/>
    <x v="2"/>
    <x v="6"/>
    <n v="3098533"/>
  </r>
  <r>
    <x v="6"/>
    <x v="3"/>
    <x v="3"/>
    <n v="2216135"/>
  </r>
  <r>
    <x v="79"/>
    <x v="0"/>
    <x v="0"/>
    <n v="3070479"/>
  </r>
  <r>
    <x v="79"/>
    <x v="2"/>
    <x v="2"/>
    <n v="7839692"/>
  </r>
  <r>
    <x v="72"/>
    <x v="6"/>
    <x v="7"/>
    <n v="2072910"/>
  </r>
  <r>
    <x v="58"/>
    <x v="5"/>
    <x v="5"/>
    <n v="1394744"/>
  </r>
  <r>
    <x v="43"/>
    <x v="6"/>
    <x v="7"/>
    <n v="7172312"/>
  </r>
  <r>
    <x v="47"/>
    <x v="4"/>
    <x v="4"/>
    <n v="11162760"/>
  </r>
  <r>
    <x v="34"/>
    <x v="1"/>
    <x v="1"/>
    <n v="3348007"/>
  </r>
  <r>
    <x v="98"/>
    <x v="3"/>
    <x v="3"/>
    <n v="2617141"/>
  </r>
  <r>
    <x v="66"/>
    <x v="2"/>
    <x v="6"/>
    <n v="2294239"/>
  </r>
  <r>
    <x v="23"/>
    <x v="2"/>
    <x v="6"/>
    <n v="2773355"/>
  </r>
  <r>
    <x v="38"/>
    <x v="5"/>
    <x v="5"/>
    <n v="2392341"/>
  </r>
  <r>
    <x v="25"/>
    <x v="2"/>
    <x v="6"/>
    <n v="2108556"/>
  </r>
  <r>
    <x v="41"/>
    <x v="3"/>
    <x v="3"/>
    <n v="2371864"/>
  </r>
  <r>
    <x v="55"/>
    <x v="5"/>
    <x v="5"/>
    <n v="2404800"/>
  </r>
  <r>
    <x v="85"/>
    <x v="4"/>
    <x v="4"/>
    <n v="10737047"/>
  </r>
  <r>
    <x v="58"/>
    <x v="0"/>
    <x v="0"/>
    <n v="2255022"/>
  </r>
  <r>
    <x v="52"/>
    <x v="2"/>
    <x v="2"/>
    <n v="7624196"/>
  </r>
  <r>
    <x v="27"/>
    <x v="5"/>
    <x v="5"/>
    <n v="2672336"/>
  </r>
  <r>
    <x v="83"/>
    <x v="6"/>
    <x v="7"/>
    <n v="20774"/>
  </r>
  <r>
    <x v="29"/>
    <x v="4"/>
    <x v="4"/>
    <n v="10741125"/>
  </r>
  <r>
    <x v="44"/>
    <x v="2"/>
    <x v="6"/>
    <n v="2667476"/>
  </r>
  <r>
    <x v="52"/>
    <x v="1"/>
    <x v="1"/>
    <n v="3066017"/>
  </r>
  <r>
    <x v="100"/>
    <x v="0"/>
    <x v="0"/>
    <n v="3659500"/>
  </r>
  <r>
    <x v="88"/>
    <x v="1"/>
    <x v="1"/>
    <n v="3186662"/>
  </r>
  <r>
    <x v="57"/>
    <x v="2"/>
    <x v="2"/>
    <n v="6093683"/>
  </r>
  <r>
    <x v="45"/>
    <x v="6"/>
    <x v="7"/>
    <n v="14440241"/>
  </r>
  <r>
    <x v="90"/>
    <x v="4"/>
    <x v="4"/>
    <n v="10991245"/>
  </r>
  <r>
    <x v="78"/>
    <x v="6"/>
    <x v="7"/>
    <n v="7859787"/>
  </r>
  <r>
    <x v="12"/>
    <x v="2"/>
    <x v="6"/>
    <n v="3376400"/>
  </r>
  <r>
    <x v="91"/>
    <x v="2"/>
    <x v="2"/>
    <n v="7623902"/>
  </r>
  <r>
    <x v="91"/>
    <x v="1"/>
    <x v="1"/>
    <n v="3272987"/>
  </r>
  <r>
    <x v="29"/>
    <x v="0"/>
    <x v="0"/>
    <n v="3274448"/>
  </r>
  <r>
    <x v="62"/>
    <x v="5"/>
    <x v="5"/>
    <n v="1961012"/>
  </r>
  <r>
    <x v="86"/>
    <x v="3"/>
    <x v="3"/>
    <n v="2477269"/>
  </r>
  <r>
    <x v="56"/>
    <x v="4"/>
    <x v="4"/>
    <n v="10812524"/>
  </r>
  <r>
    <x v="94"/>
    <x v="0"/>
    <x v="0"/>
    <n v="2480174"/>
  </r>
  <r>
    <x v="100"/>
    <x v="3"/>
    <x v="3"/>
    <n v="2116303"/>
  </r>
  <r>
    <x v="14"/>
    <x v="6"/>
    <x v="7"/>
    <n v="5613505"/>
  </r>
  <r>
    <x v="66"/>
    <x v="6"/>
    <x v="7"/>
    <n v="3184091"/>
  </r>
  <r>
    <x v="29"/>
    <x v="3"/>
    <x v="3"/>
    <n v="2297036"/>
  </r>
  <r>
    <x v="58"/>
    <x v="6"/>
    <x v="7"/>
    <n v="2775263"/>
  </r>
  <r>
    <x v="83"/>
    <x v="0"/>
    <x v="0"/>
    <n v="2883429"/>
  </r>
  <r>
    <x v="22"/>
    <x v="6"/>
    <x v="7"/>
    <n v="9732445"/>
  </r>
  <r>
    <x v="83"/>
    <x v="2"/>
    <x v="2"/>
    <n v="7820191"/>
  </r>
  <r>
    <x v="90"/>
    <x v="2"/>
    <x v="2"/>
    <n v="7604853"/>
  </r>
  <r>
    <x v="40"/>
    <x v="1"/>
    <x v="1"/>
    <n v="3466826"/>
  </r>
  <r>
    <x v="41"/>
    <x v="2"/>
    <x v="6"/>
    <n v="2813827"/>
  </r>
  <r>
    <x v="51"/>
    <x v="2"/>
    <x v="2"/>
    <n v="7594675"/>
  </r>
  <r>
    <x v="84"/>
    <x v="1"/>
    <x v="1"/>
    <n v="3367870"/>
  </r>
  <r>
    <x v="42"/>
    <x v="0"/>
    <x v="0"/>
    <n v="3237811"/>
  </r>
  <r>
    <x v="17"/>
    <x v="4"/>
    <x v="4"/>
    <n v="11312833"/>
  </r>
  <r>
    <x v="69"/>
    <x v="3"/>
    <x v="3"/>
    <n v="2142008"/>
  </r>
  <r>
    <x v="74"/>
    <x v="4"/>
    <x v="4"/>
    <n v="11040574"/>
  </r>
  <r>
    <x v="37"/>
    <x v="6"/>
    <x v="7"/>
    <n v="13879282"/>
  </r>
  <r>
    <x v="83"/>
    <x v="2"/>
    <x v="6"/>
    <n v="3403319"/>
  </r>
  <r>
    <x v="48"/>
    <x v="0"/>
    <x v="0"/>
    <n v="3074398"/>
  </r>
  <r>
    <x v="90"/>
    <x v="2"/>
    <x v="6"/>
    <n v="3162658"/>
  </r>
  <r>
    <x v="24"/>
    <x v="2"/>
    <x v="6"/>
    <n v="3145790"/>
  </r>
  <r>
    <x v="33"/>
    <x v="1"/>
    <x v="1"/>
    <n v="3190023"/>
  </r>
  <r>
    <x v="86"/>
    <x v="6"/>
    <x v="7"/>
    <n v="3044842"/>
  </r>
  <r>
    <x v="76"/>
    <x v="5"/>
    <x v="5"/>
    <n v="2604523"/>
  </r>
  <r>
    <x v="102"/>
    <x v="1"/>
    <x v="1"/>
    <n v="3079478"/>
  </r>
  <r>
    <x v="82"/>
    <x v="2"/>
    <x v="2"/>
    <n v="5034459"/>
  </r>
  <r>
    <x v="74"/>
    <x v="2"/>
    <x v="2"/>
    <n v="7571620"/>
  </r>
  <r>
    <x v="32"/>
    <x v="2"/>
    <x v="6"/>
    <n v="3247797"/>
  </r>
  <r>
    <x v="83"/>
    <x v="4"/>
    <x v="4"/>
    <n v="6734991"/>
  </r>
  <r>
    <x v="31"/>
    <x v="2"/>
    <x v="2"/>
    <n v="7540223"/>
  </r>
  <r>
    <x v="24"/>
    <x v="4"/>
    <x v="4"/>
    <n v="10968636"/>
  </r>
  <r>
    <x v="0"/>
    <x v="3"/>
    <x v="3"/>
    <n v="2126382"/>
  </r>
  <r>
    <x v="63"/>
    <x v="6"/>
    <x v="7"/>
    <n v="7628938"/>
  </r>
  <r>
    <x v="49"/>
    <x v="4"/>
    <x v="4"/>
    <n v="13608657"/>
  </r>
  <r>
    <x v="91"/>
    <x v="0"/>
    <x v="0"/>
    <n v="3113239"/>
  </r>
  <r>
    <x v="27"/>
    <x v="1"/>
    <x v="1"/>
    <n v="3052142"/>
  </r>
  <r>
    <x v="42"/>
    <x v="6"/>
    <x v="7"/>
    <n v="5430504"/>
  </r>
  <r>
    <x v="98"/>
    <x v="0"/>
    <x v="0"/>
    <n v="4571723"/>
  </r>
  <r>
    <x v="62"/>
    <x v="2"/>
    <x v="2"/>
    <n v="7285212"/>
  </r>
  <r>
    <x v="17"/>
    <x v="3"/>
    <x v="3"/>
    <n v="2305127"/>
  </r>
  <r>
    <x v="3"/>
    <x v="0"/>
    <x v="0"/>
    <n v="4226346"/>
  </r>
  <r>
    <x v="77"/>
    <x v="0"/>
    <x v="0"/>
    <n v="3193704"/>
  </r>
  <r>
    <x v="66"/>
    <x v="3"/>
    <x v="3"/>
    <n v="2455010"/>
  </r>
  <r>
    <x v="61"/>
    <x v="3"/>
    <x v="3"/>
    <n v="2149920"/>
  </r>
  <r>
    <x v="90"/>
    <x v="6"/>
    <x v="7"/>
    <n v="11724854"/>
  </r>
  <r>
    <x v="85"/>
    <x v="6"/>
    <x v="7"/>
    <n v="10061478"/>
  </r>
  <r>
    <x v="19"/>
    <x v="5"/>
    <x v="5"/>
    <n v="2629805"/>
  </r>
  <r>
    <x v="62"/>
    <x v="0"/>
    <x v="0"/>
    <n v="2948651"/>
  </r>
  <r>
    <x v="31"/>
    <x v="4"/>
    <x v="4"/>
    <n v="11187641"/>
  </r>
  <r>
    <x v="48"/>
    <x v="2"/>
    <x v="2"/>
    <n v="7440575"/>
  </r>
  <r>
    <x v="24"/>
    <x v="2"/>
    <x v="2"/>
    <n v="7624229"/>
  </r>
  <r>
    <x v="40"/>
    <x v="0"/>
    <x v="0"/>
    <n v="2579371"/>
  </r>
  <r>
    <x v="13"/>
    <x v="2"/>
    <x v="2"/>
    <n v="7419227"/>
  </r>
  <r>
    <x v="92"/>
    <x v="5"/>
    <x v="5"/>
    <n v="2100318"/>
  </r>
  <r>
    <x v="14"/>
    <x v="2"/>
    <x v="2"/>
    <n v="7747786"/>
  </r>
  <r>
    <x v="6"/>
    <x v="4"/>
    <x v="4"/>
    <n v="9133255"/>
  </r>
  <r>
    <x v="61"/>
    <x v="4"/>
    <x v="4"/>
    <n v="8665269"/>
  </r>
  <r>
    <x v="19"/>
    <x v="1"/>
    <x v="1"/>
    <n v="3086236"/>
  </r>
  <r>
    <x v="8"/>
    <x v="5"/>
    <x v="5"/>
    <n v="1676880"/>
  </r>
  <r>
    <x v="72"/>
    <x v="2"/>
    <x v="6"/>
    <n v="1497731"/>
  </r>
  <r>
    <x v="44"/>
    <x v="0"/>
    <x v="0"/>
    <n v="3958349"/>
  </r>
  <r>
    <x v="69"/>
    <x v="0"/>
    <x v="0"/>
    <n v="3675504"/>
  </r>
  <r>
    <x v="103"/>
    <x v="2"/>
    <x v="2"/>
    <n v="7798110"/>
  </r>
  <r>
    <x v="31"/>
    <x v="1"/>
    <x v="1"/>
    <n v="3167025"/>
  </r>
  <r>
    <x v="0"/>
    <x v="4"/>
    <x v="4"/>
    <n v="8931210"/>
  </r>
  <r>
    <x v="22"/>
    <x v="4"/>
    <x v="4"/>
    <n v="10951570"/>
  </r>
  <r>
    <x v="73"/>
    <x v="5"/>
    <x v="5"/>
    <n v="1916726"/>
  </r>
  <r>
    <x v="97"/>
    <x v="3"/>
    <x v="3"/>
    <n v="2301927"/>
  </r>
  <r>
    <x v="61"/>
    <x v="2"/>
    <x v="6"/>
    <n v="3376673"/>
  </r>
  <r>
    <x v="9"/>
    <x v="1"/>
    <x v="1"/>
    <n v="3172056"/>
  </r>
  <r>
    <x v="101"/>
    <x v="5"/>
    <x v="5"/>
    <n v="2619868"/>
  </r>
  <r>
    <x v="95"/>
    <x v="4"/>
    <x v="4"/>
    <n v="11496437"/>
  </r>
  <r>
    <x v="93"/>
    <x v="2"/>
    <x v="6"/>
    <n v="3284004"/>
  </r>
  <r>
    <x v="4"/>
    <x v="2"/>
    <x v="2"/>
    <n v="7285936"/>
  </r>
  <r>
    <x v="81"/>
    <x v="5"/>
    <x v="5"/>
    <n v="1948652"/>
  </r>
  <r>
    <x v="87"/>
    <x v="5"/>
    <x v="5"/>
    <n v="2401312"/>
  </r>
  <r>
    <x v="3"/>
    <x v="2"/>
    <x v="6"/>
    <n v="1510994"/>
  </r>
  <r>
    <x v="59"/>
    <x v="4"/>
    <x v="4"/>
    <n v="11221581"/>
  </r>
  <r>
    <x v="70"/>
    <x v="6"/>
    <x v="7"/>
    <n v="6580684"/>
  </r>
  <r>
    <x v="76"/>
    <x v="0"/>
    <x v="0"/>
    <n v="2978506"/>
  </r>
  <r>
    <x v="101"/>
    <x v="4"/>
    <x v="4"/>
    <n v="6918454"/>
  </r>
  <r>
    <x v="21"/>
    <x v="2"/>
    <x v="6"/>
    <n v="3242734"/>
  </r>
  <r>
    <x v="31"/>
    <x v="0"/>
    <x v="0"/>
    <n v="3252067"/>
  </r>
  <r>
    <x v="37"/>
    <x v="2"/>
    <x v="2"/>
    <n v="7493491"/>
  </r>
  <r>
    <x v="12"/>
    <x v="5"/>
    <x v="5"/>
    <n v="2607074"/>
  </r>
  <r>
    <x v="87"/>
    <x v="4"/>
    <x v="4"/>
    <n v="11013990"/>
  </r>
  <r>
    <x v="92"/>
    <x v="2"/>
    <x v="6"/>
    <n v="2823347"/>
  </r>
  <r>
    <x v="71"/>
    <x v="2"/>
    <x v="6"/>
    <n v="3172404"/>
  </r>
  <r>
    <x v="26"/>
    <x v="0"/>
    <x v="0"/>
    <n v="5481562"/>
  </r>
  <r>
    <x v="77"/>
    <x v="2"/>
    <x v="6"/>
    <n v="2821857"/>
  </r>
  <r>
    <x v="67"/>
    <x v="2"/>
    <x v="6"/>
    <n v="3387315"/>
  </r>
  <r>
    <x v="48"/>
    <x v="2"/>
    <x v="6"/>
    <n v="3235595"/>
  </r>
  <r>
    <x v="81"/>
    <x v="2"/>
    <x v="2"/>
    <n v="7697770"/>
  </r>
  <r>
    <x v="81"/>
    <x v="4"/>
    <x v="4"/>
    <n v="10998761"/>
  </r>
  <r>
    <x v="22"/>
    <x v="2"/>
    <x v="6"/>
    <n v="2720287"/>
  </r>
  <r>
    <x v="25"/>
    <x v="0"/>
    <x v="0"/>
    <n v="2361278"/>
  </r>
  <r>
    <x v="78"/>
    <x v="0"/>
    <x v="0"/>
    <n v="4339681"/>
  </r>
  <r>
    <x v="49"/>
    <x v="5"/>
    <x v="5"/>
    <n v="1255125"/>
  </r>
  <r>
    <x v="43"/>
    <x v="1"/>
    <x v="1"/>
    <n v="3511822"/>
  </r>
  <r>
    <x v="44"/>
    <x v="2"/>
    <x v="2"/>
    <n v="7295447"/>
  </r>
  <r>
    <x v="66"/>
    <x v="5"/>
    <x v="5"/>
    <n v="1606066"/>
  </r>
  <r>
    <x v="29"/>
    <x v="2"/>
    <x v="2"/>
    <n v="7385703"/>
  </r>
  <r>
    <x v="99"/>
    <x v="5"/>
    <x v="5"/>
    <n v="2146124"/>
  </r>
  <r>
    <x v="18"/>
    <x v="1"/>
    <x v="1"/>
    <n v="3154529"/>
  </r>
  <r>
    <x v="86"/>
    <x v="1"/>
    <x v="1"/>
    <n v="3226592"/>
  </r>
  <r>
    <x v="23"/>
    <x v="1"/>
    <x v="1"/>
    <n v="3578075"/>
  </r>
  <r>
    <x v="99"/>
    <x v="3"/>
    <x v="3"/>
    <n v="2441334"/>
  </r>
  <r>
    <x v="21"/>
    <x v="0"/>
    <x v="0"/>
    <n v="3217685"/>
  </r>
  <r>
    <x v="21"/>
    <x v="6"/>
    <x v="7"/>
    <n v="13146054"/>
  </r>
  <r>
    <x v="48"/>
    <x v="5"/>
    <x v="5"/>
    <n v="2517042"/>
  </r>
  <r>
    <x v="74"/>
    <x v="5"/>
    <x v="5"/>
    <n v="2399983"/>
  </r>
  <r>
    <x v="22"/>
    <x v="5"/>
    <x v="5"/>
    <n v="2133150"/>
  </r>
  <r>
    <x v="22"/>
    <x v="3"/>
    <x v="3"/>
    <n v="2368234"/>
  </r>
  <r>
    <x v="43"/>
    <x v="2"/>
    <x v="6"/>
    <n v="2554836"/>
  </r>
  <r>
    <x v="88"/>
    <x v="2"/>
    <x v="6"/>
    <n v="2539573"/>
  </r>
  <r>
    <x v="42"/>
    <x v="2"/>
    <x v="6"/>
    <n v="2807707"/>
  </r>
  <r>
    <x v="3"/>
    <x v="4"/>
    <x v="4"/>
    <n v="13239518"/>
  </r>
  <r>
    <x v="56"/>
    <x v="1"/>
    <x v="1"/>
    <n v="3473751"/>
  </r>
  <r>
    <x v="70"/>
    <x v="2"/>
    <x v="2"/>
    <n v="7773274"/>
  </r>
  <r>
    <x v="5"/>
    <x v="2"/>
    <x v="6"/>
    <n v="2822692"/>
  </r>
  <r>
    <x v="2"/>
    <x v="5"/>
    <x v="5"/>
    <n v="2395959"/>
  </r>
  <r>
    <x v="2"/>
    <x v="4"/>
    <x v="4"/>
    <n v="11029152"/>
  </r>
  <r>
    <x v="93"/>
    <x v="3"/>
    <x v="3"/>
    <n v="2296384"/>
  </r>
  <r>
    <x v="79"/>
    <x v="2"/>
    <x v="6"/>
    <n v="3360707"/>
  </r>
  <r>
    <x v="57"/>
    <x v="0"/>
    <x v="0"/>
    <n v="5483210"/>
  </r>
  <r>
    <x v="70"/>
    <x v="2"/>
    <x v="6"/>
    <n v="2693771"/>
  </r>
  <r>
    <x v="8"/>
    <x v="2"/>
    <x v="2"/>
    <n v="7779091"/>
  </r>
  <r>
    <x v="67"/>
    <x v="3"/>
    <x v="3"/>
    <n v="2299051"/>
  </r>
  <r>
    <x v="53"/>
    <x v="1"/>
    <x v="1"/>
    <n v="3168922"/>
  </r>
  <r>
    <x v="1"/>
    <x v="0"/>
    <x v="0"/>
    <n v="3255032"/>
  </r>
  <r>
    <x v="63"/>
    <x v="4"/>
    <x v="4"/>
    <n v="11198173"/>
  </r>
  <r>
    <x v="26"/>
    <x v="2"/>
    <x v="2"/>
    <n v="5360257"/>
  </r>
  <r>
    <x v="41"/>
    <x v="2"/>
    <x v="2"/>
    <n v="7730242"/>
  </r>
  <r>
    <x v="79"/>
    <x v="5"/>
    <x v="5"/>
    <n v="2605282"/>
  </r>
  <r>
    <x v="51"/>
    <x v="2"/>
    <x v="6"/>
    <n v="2865070"/>
  </r>
  <r>
    <x v="98"/>
    <x v="2"/>
    <x v="6"/>
    <n v="2443463"/>
  </r>
  <r>
    <x v="70"/>
    <x v="0"/>
    <x v="0"/>
    <n v="3087475"/>
  </r>
  <r>
    <x v="35"/>
    <x v="5"/>
    <x v="5"/>
    <n v="2051441"/>
  </r>
  <r>
    <x v="76"/>
    <x v="2"/>
    <x v="6"/>
    <n v="3384123"/>
  </r>
  <r>
    <x v="18"/>
    <x v="4"/>
    <x v="4"/>
    <n v="11281926"/>
  </r>
  <r>
    <x v="95"/>
    <x v="2"/>
    <x v="2"/>
    <n v="7489752"/>
  </r>
  <r>
    <x v="64"/>
    <x v="6"/>
    <x v="7"/>
    <n v="6011641"/>
  </r>
  <r>
    <x v="103"/>
    <x v="3"/>
    <x v="3"/>
    <n v="2599691"/>
  </r>
  <r>
    <x v="20"/>
    <x v="6"/>
    <x v="7"/>
    <n v="10250044"/>
  </r>
  <r>
    <x v="20"/>
    <x v="4"/>
    <x v="4"/>
    <n v="10762440"/>
  </r>
  <r>
    <x v="78"/>
    <x v="4"/>
    <x v="4"/>
    <n v="11175529"/>
  </r>
  <r>
    <x v="11"/>
    <x v="2"/>
    <x v="6"/>
    <n v="2652671"/>
  </r>
  <r>
    <x v="84"/>
    <x v="2"/>
    <x v="6"/>
    <n v="3038250"/>
  </r>
  <r>
    <x v="92"/>
    <x v="6"/>
    <x v="7"/>
    <n v="4909951"/>
  </r>
  <r>
    <x v="71"/>
    <x v="4"/>
    <x v="4"/>
    <n v="11000081"/>
  </r>
  <r>
    <x v="82"/>
    <x v="0"/>
    <x v="0"/>
    <n v="6975323"/>
  </r>
  <r>
    <x v="45"/>
    <x v="5"/>
    <x v="5"/>
    <n v="2501752"/>
  </r>
  <r>
    <x v="87"/>
    <x v="2"/>
    <x v="2"/>
    <n v="7561658"/>
  </r>
  <r>
    <x v="51"/>
    <x v="3"/>
    <x v="3"/>
    <n v="2355595"/>
  </r>
  <r>
    <x v="28"/>
    <x v="3"/>
    <x v="3"/>
    <n v="2262024"/>
  </r>
  <r>
    <x v="100"/>
    <x v="6"/>
    <x v="7"/>
    <n v="376957"/>
  </r>
  <r>
    <x v="59"/>
    <x v="2"/>
    <x v="6"/>
    <n v="2528031"/>
  </r>
  <r>
    <x v="89"/>
    <x v="1"/>
    <x v="1"/>
    <n v="3457814"/>
  </r>
  <r>
    <x v="17"/>
    <x v="1"/>
    <x v="1"/>
    <n v="3182839"/>
  </r>
  <r>
    <x v="21"/>
    <x v="1"/>
    <x v="1"/>
    <n v="3172916"/>
  </r>
  <r>
    <x v="74"/>
    <x v="6"/>
    <x v="7"/>
    <n v="12593176"/>
  </r>
  <r>
    <x v="84"/>
    <x v="0"/>
    <x v="0"/>
    <n v="3255334"/>
  </r>
  <r>
    <x v="41"/>
    <x v="0"/>
    <x v="0"/>
    <n v="3266620"/>
  </r>
  <r>
    <x v="28"/>
    <x v="5"/>
    <x v="5"/>
    <n v="2402204"/>
  </r>
  <r>
    <x v="6"/>
    <x v="2"/>
    <x v="6"/>
    <n v="3187262"/>
  </r>
  <r>
    <x v="35"/>
    <x v="2"/>
    <x v="6"/>
    <n v="2792490"/>
  </r>
  <r>
    <x v="30"/>
    <x v="3"/>
    <x v="3"/>
    <n v="2346113"/>
  </r>
  <r>
    <x v="59"/>
    <x v="3"/>
    <x v="3"/>
    <n v="2553931"/>
  </r>
  <r>
    <x v="46"/>
    <x v="4"/>
    <x v="4"/>
    <n v="10758098"/>
  </r>
  <r>
    <x v="29"/>
    <x v="5"/>
    <x v="5"/>
    <n v="2334383"/>
  </r>
  <r>
    <x v="7"/>
    <x v="0"/>
    <x v="0"/>
    <n v="3185303"/>
  </r>
  <r>
    <x v="56"/>
    <x v="2"/>
    <x v="2"/>
    <n v="7583936"/>
  </r>
  <r>
    <x v="101"/>
    <x v="2"/>
    <x v="6"/>
    <n v="3394619"/>
  </r>
  <r>
    <x v="67"/>
    <x v="5"/>
    <x v="5"/>
    <n v="2607041"/>
  </r>
  <r>
    <x v="16"/>
    <x v="5"/>
    <x v="5"/>
    <n v="1940410"/>
  </r>
  <r>
    <x v="68"/>
    <x v="4"/>
    <x v="4"/>
    <n v="7816792"/>
  </r>
  <r>
    <x v="46"/>
    <x v="1"/>
    <x v="1"/>
    <n v="3411363"/>
  </r>
  <r>
    <x v="80"/>
    <x v="2"/>
    <x v="6"/>
    <n v="2852225"/>
  </r>
  <r>
    <x v="82"/>
    <x v="1"/>
    <x v="1"/>
    <n v="3113469"/>
  </r>
  <r>
    <x v="38"/>
    <x v="4"/>
    <x v="4"/>
    <n v="10982473"/>
  </r>
  <r>
    <x v="26"/>
    <x v="6"/>
    <x v="7"/>
    <n v="1691470"/>
  </r>
  <r>
    <x v="41"/>
    <x v="4"/>
    <x v="4"/>
    <n v="11136980"/>
  </r>
  <r>
    <x v="43"/>
    <x v="3"/>
    <x v="3"/>
    <n v="2574224"/>
  </r>
  <r>
    <x v="80"/>
    <x v="4"/>
    <x v="4"/>
    <n v="9551228"/>
  </r>
  <r>
    <x v="70"/>
    <x v="3"/>
    <x v="3"/>
    <n v="2595275"/>
  </r>
  <r>
    <x v="58"/>
    <x v="1"/>
    <x v="1"/>
    <n v="3220766"/>
  </r>
  <r>
    <x v="16"/>
    <x v="3"/>
    <x v="3"/>
    <n v="2353829"/>
  </r>
  <r>
    <x v="45"/>
    <x v="1"/>
    <x v="1"/>
    <n v="3187565"/>
  </r>
  <r>
    <x v="88"/>
    <x v="6"/>
    <x v="7"/>
    <n v="3632285"/>
  </r>
  <r>
    <x v="82"/>
    <x v="6"/>
    <x v="7"/>
    <n v="1339937"/>
  </r>
  <r>
    <x v="48"/>
    <x v="1"/>
    <x v="1"/>
    <n v="3268159"/>
  </r>
  <r>
    <x v="22"/>
    <x v="0"/>
    <x v="0"/>
    <n v="2488885"/>
  </r>
  <r>
    <x v="90"/>
    <x v="5"/>
    <x v="5"/>
    <n v="2404555"/>
  </r>
  <r>
    <x v="78"/>
    <x v="1"/>
    <x v="1"/>
    <n v="3471677"/>
  </r>
  <r>
    <x v="5"/>
    <x v="3"/>
    <x v="3"/>
    <n v="2354199"/>
  </r>
  <r>
    <x v="36"/>
    <x v="0"/>
    <x v="0"/>
    <n v="6412408"/>
  </r>
  <r>
    <x v="62"/>
    <x v="1"/>
    <x v="1"/>
    <n v="3433866"/>
  </r>
  <r>
    <x v="93"/>
    <x v="1"/>
    <x v="1"/>
    <n v="3161390"/>
  </r>
  <r>
    <x v="75"/>
    <x v="2"/>
    <x v="6"/>
    <n v="1906273"/>
  </r>
  <r>
    <x v="8"/>
    <x v="0"/>
    <x v="0"/>
    <n v="2824801"/>
  </r>
  <r>
    <x v="91"/>
    <x v="2"/>
    <x v="6"/>
    <n v="3115428"/>
  </r>
  <r>
    <x v="3"/>
    <x v="6"/>
    <x v="7"/>
    <n v="1813921"/>
  </r>
  <r>
    <x v="82"/>
    <x v="3"/>
    <x v="3"/>
    <n v="2463473"/>
  </r>
  <r>
    <x v="76"/>
    <x v="4"/>
    <x v="4"/>
    <n v="7286985"/>
  </r>
  <r>
    <x v="84"/>
    <x v="6"/>
    <x v="7"/>
    <n v="10609054"/>
  </r>
  <r>
    <x v="5"/>
    <x v="1"/>
    <x v="1"/>
    <n v="3228658"/>
  </r>
  <r>
    <x v="103"/>
    <x v="4"/>
    <x v="4"/>
    <n v="10870211"/>
  </r>
  <r>
    <x v="38"/>
    <x v="3"/>
    <x v="3"/>
    <n v="2210935"/>
  </r>
  <r>
    <x v="32"/>
    <x v="0"/>
    <x v="0"/>
    <n v="3227749"/>
  </r>
  <r>
    <x v="26"/>
    <x v="4"/>
    <x v="4"/>
    <n v="12363096"/>
  </r>
  <r>
    <x v="96"/>
    <x v="3"/>
    <x v="3"/>
    <n v="2255002"/>
  </r>
  <r>
    <x v="46"/>
    <x v="2"/>
    <x v="2"/>
    <n v="7323769"/>
  </r>
  <r>
    <x v="33"/>
    <x v="4"/>
    <x v="4"/>
    <n v="11730613"/>
  </r>
  <r>
    <x v="34"/>
    <x v="2"/>
    <x v="2"/>
    <n v="7525402"/>
  </r>
  <r>
    <x v="28"/>
    <x v="2"/>
    <x v="6"/>
    <n v="3237787"/>
  </r>
  <r>
    <x v="99"/>
    <x v="2"/>
    <x v="2"/>
    <n v="7805213"/>
  </r>
  <r>
    <x v="44"/>
    <x v="4"/>
    <x v="4"/>
    <n v="9789671"/>
  </r>
  <r>
    <x v="19"/>
    <x v="3"/>
    <x v="3"/>
    <n v="2178036"/>
  </r>
  <r>
    <x v="8"/>
    <x v="3"/>
    <x v="3"/>
    <n v="2435957"/>
  </r>
  <r>
    <x v="102"/>
    <x v="0"/>
    <x v="0"/>
    <n v="2622840"/>
  </r>
  <r>
    <x v="70"/>
    <x v="1"/>
    <x v="1"/>
    <n v="3534403"/>
  </r>
  <r>
    <x v="20"/>
    <x v="2"/>
    <x v="6"/>
    <n v="2962325"/>
  </r>
  <r>
    <x v="11"/>
    <x v="1"/>
    <x v="1"/>
    <n v="3153773"/>
  </r>
  <r>
    <x v="32"/>
    <x v="5"/>
    <x v="5"/>
    <n v="2411690"/>
  </r>
  <r>
    <x v="28"/>
    <x v="2"/>
    <x v="2"/>
    <n v="7583428"/>
  </r>
  <r>
    <x v="85"/>
    <x v="2"/>
    <x v="6"/>
    <n v="2906510"/>
  </r>
  <r>
    <x v="17"/>
    <x v="2"/>
    <x v="2"/>
    <n v="7444039"/>
  </r>
  <r>
    <x v="72"/>
    <x v="2"/>
    <x v="2"/>
    <n v="6833450"/>
  </r>
  <r>
    <x v="64"/>
    <x v="0"/>
    <x v="0"/>
    <n v="3025338"/>
  </r>
  <r>
    <x v="102"/>
    <x v="4"/>
    <x v="4"/>
    <n v="14475419"/>
  </r>
  <r>
    <x v="13"/>
    <x v="4"/>
    <x v="4"/>
    <n v="11529612"/>
  </r>
  <r>
    <x v="65"/>
    <x v="3"/>
    <x v="3"/>
    <n v="2224987"/>
  </r>
  <r>
    <x v="33"/>
    <x v="2"/>
    <x v="6"/>
    <n v="2459870"/>
  </r>
  <r>
    <x v="97"/>
    <x v="0"/>
    <x v="0"/>
    <n v="3221243"/>
  </r>
  <r>
    <x v="8"/>
    <x v="4"/>
    <x v="4"/>
    <n v="11934658"/>
  </r>
  <r>
    <x v="13"/>
    <x v="1"/>
    <x v="1"/>
    <n v="3235054"/>
  </r>
  <r>
    <x v="95"/>
    <x v="3"/>
    <x v="3"/>
    <n v="2384953"/>
  </r>
  <r>
    <x v="53"/>
    <x v="4"/>
    <x v="4"/>
    <n v="11466630"/>
  </r>
  <r>
    <x v="32"/>
    <x v="2"/>
    <x v="2"/>
    <n v="7566235"/>
  </r>
  <r>
    <x v="92"/>
    <x v="2"/>
    <x v="2"/>
    <n v="7774752"/>
  </r>
  <r>
    <x v="50"/>
    <x v="6"/>
    <x v="7"/>
    <n v="10745319"/>
  </r>
  <r>
    <x v="73"/>
    <x v="2"/>
    <x v="2"/>
    <n v="7577117"/>
  </r>
  <r>
    <x v="96"/>
    <x v="5"/>
    <x v="5"/>
    <n v="2365813"/>
  </r>
  <r>
    <x v="36"/>
    <x v="5"/>
    <x v="5"/>
    <n v="1121251"/>
  </r>
  <r>
    <x v="68"/>
    <x v="2"/>
    <x v="2"/>
    <n v="7765840"/>
  </r>
  <r>
    <x v="77"/>
    <x v="5"/>
    <x v="5"/>
    <n v="2084535"/>
  </r>
  <r>
    <x v="80"/>
    <x v="3"/>
    <x v="3"/>
    <n v="2449556"/>
  </r>
  <r>
    <x v="38"/>
    <x v="0"/>
    <x v="0"/>
    <n v="3111899"/>
  </r>
  <r>
    <x v="32"/>
    <x v="4"/>
    <x v="4"/>
    <n v="11179035"/>
  </r>
  <r>
    <x v="39"/>
    <x v="1"/>
    <x v="1"/>
    <n v="3175856"/>
  </r>
  <r>
    <x v="55"/>
    <x v="6"/>
    <x v="7"/>
    <n v="12778001"/>
  </r>
  <r>
    <x v="55"/>
    <x v="3"/>
    <x v="3"/>
    <n v="2271373"/>
  </r>
  <r>
    <x v="2"/>
    <x v="2"/>
    <x v="6"/>
    <n v="3184640"/>
  </r>
  <r>
    <x v="28"/>
    <x v="1"/>
    <x v="1"/>
    <n v="3185936"/>
  </r>
  <r>
    <x v="97"/>
    <x v="1"/>
    <x v="1"/>
    <n v="3205714"/>
  </r>
  <r>
    <x v="60"/>
    <x v="6"/>
    <x v="7"/>
    <n v="8451923"/>
  </r>
  <r>
    <x v="42"/>
    <x v="5"/>
    <x v="5"/>
    <n v="2134599"/>
  </r>
  <r>
    <x v="98"/>
    <x v="4"/>
    <x v="4"/>
    <n v="10074070"/>
  </r>
  <r>
    <x v="57"/>
    <x v="1"/>
    <x v="1"/>
    <n v="3193263"/>
  </r>
  <r>
    <x v="77"/>
    <x v="4"/>
    <x v="4"/>
    <n v="11190475"/>
  </r>
  <r>
    <x v="60"/>
    <x v="0"/>
    <x v="0"/>
    <n v="3818485"/>
  </r>
  <r>
    <x v="76"/>
    <x v="6"/>
    <x v="7"/>
    <n v="82179"/>
  </r>
  <r>
    <x v="102"/>
    <x v="6"/>
    <x v="7"/>
    <n v="1939208"/>
  </r>
  <r>
    <x v="23"/>
    <x v="4"/>
    <x v="4"/>
    <n v="10785110"/>
  </r>
  <r>
    <x v="84"/>
    <x v="4"/>
    <x v="4"/>
    <n v="10774356"/>
  </r>
  <r>
    <x v="46"/>
    <x v="2"/>
    <x v="6"/>
    <n v="2979612"/>
  </r>
  <r>
    <x v="14"/>
    <x v="4"/>
    <x v="4"/>
    <n v="11127367"/>
  </r>
  <r>
    <x v="33"/>
    <x v="0"/>
    <x v="0"/>
    <n v="2883856"/>
  </r>
  <r>
    <x v="85"/>
    <x v="2"/>
    <x v="2"/>
    <n v="7553093"/>
  </r>
  <r>
    <x v="15"/>
    <x v="2"/>
    <x v="6"/>
    <n v="2734583"/>
  </r>
  <r>
    <x v="30"/>
    <x v="6"/>
    <x v="7"/>
    <n v="839013"/>
  </r>
  <r>
    <x v="28"/>
    <x v="0"/>
    <x v="0"/>
    <n v="3208945"/>
  </r>
  <r>
    <x v="98"/>
    <x v="2"/>
    <x v="2"/>
    <n v="6784613"/>
  </r>
  <r>
    <x v="4"/>
    <x v="3"/>
    <x v="3"/>
    <n v="2519882"/>
  </r>
  <r>
    <x v="95"/>
    <x v="1"/>
    <x v="1"/>
    <n v="3322910"/>
  </r>
  <r>
    <x v="68"/>
    <x v="3"/>
    <x v="3"/>
    <n v="2208876"/>
  </r>
  <r>
    <x v="56"/>
    <x v="2"/>
    <x v="6"/>
    <n v="2817496"/>
  </r>
  <r>
    <x v="18"/>
    <x v="5"/>
    <x v="5"/>
    <n v="2014152"/>
  </r>
  <r>
    <x v="103"/>
    <x v="6"/>
    <x v="7"/>
    <n v="6396927"/>
  </r>
  <r>
    <x v="37"/>
    <x v="1"/>
    <x v="1"/>
    <n v="3146803"/>
  </r>
  <r>
    <x v="39"/>
    <x v="3"/>
    <x v="3"/>
    <n v="2536883"/>
  </r>
  <r>
    <x v="11"/>
    <x v="3"/>
    <x v="3"/>
    <n v="2362665"/>
  </r>
  <r>
    <x v="38"/>
    <x v="2"/>
    <x v="6"/>
    <n v="3125499"/>
  </r>
  <r>
    <x v="91"/>
    <x v="5"/>
    <x v="5"/>
    <n v="2388923"/>
  </r>
  <r>
    <x v="73"/>
    <x v="4"/>
    <x v="4"/>
    <n v="11072938"/>
  </r>
  <r>
    <x v="15"/>
    <x v="0"/>
    <x v="0"/>
    <n v="3002953"/>
  </r>
  <r>
    <x v="16"/>
    <x v="2"/>
    <x v="6"/>
    <n v="2697439"/>
  </r>
  <r>
    <x v="50"/>
    <x v="0"/>
    <x v="0"/>
    <n v="32054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F2360B-9DA9-A94E-A672-469FC9A69EB8}" name="PivotTable3" cacheId="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I2:P9" firstHeaderRow="1" firstDataRow="3" firstDataCol="2"/>
  <pivotFields count="7">
    <pivotField axis="axisRow" compact="0" outline="0" showAll="0" defaultSubtotal="0">
      <items count="5">
        <item x="2"/>
        <item x="0"/>
        <item x="4"/>
        <item x="3"/>
        <item x="1"/>
      </items>
    </pivotField>
    <pivotField axis="axisRow" compact="0" outline="0" showAll="0" defaultSubtotal="0">
      <items count="5">
        <item x="0"/>
        <item x="1"/>
        <item x="2"/>
        <item x="3"/>
        <item x="4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Col" compact="0" outline="0" showAll="0" defaultSubtotal="0">
      <items count="3">
        <item x="0"/>
        <item x="1"/>
        <item x="2"/>
      </items>
    </pivotField>
  </pivotFields>
  <rowFields count="2">
    <field x="1"/>
    <field x="0"/>
  </rowFields>
  <rowItems count="5">
    <i>
      <x/>
      <x v="1"/>
    </i>
    <i>
      <x v="1"/>
      <x v="4"/>
    </i>
    <i>
      <x v="2"/>
      <x/>
    </i>
    <i>
      <x v="3"/>
      <x v="3"/>
    </i>
    <i>
      <x v="4"/>
      <x v="2"/>
    </i>
  </rowItems>
  <colFields count="2">
    <field x="-2"/>
    <field x="6"/>
  </colFields>
  <colItems count="6">
    <i>
      <x/>
      <x/>
    </i>
    <i r="1">
      <x v="1"/>
    </i>
    <i r="1">
      <x v="2"/>
    </i>
    <i i="1">
      <x v="1"/>
      <x/>
    </i>
    <i r="1" i="1">
      <x v="1"/>
    </i>
    <i r="1" i="1">
      <x v="2"/>
    </i>
  </colItems>
  <dataFields count="2">
    <dataField name="Sum of CUSTOMERS" fld="5" baseField="0" baseItem="0"/>
    <dataField name="Sum of CUST_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7F0DBF-80EE-BA40-9CA7-A94A6BBC6352}" name="PivotTable11" cacheId="1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2">
  <location ref="L6:S112" firstHeaderRow="1" firstDataRow="3" firstDataCol="1"/>
  <pivotFields count="4">
    <pivotField axis="axisRow" compact="0" numFmtId="14" outline="0" showAll="0" sortType="ascending" defaultSubtotal="0">
      <items count="112">
        <item m="1" x="104"/>
        <item m="1" x="106"/>
        <item m="1" x="108"/>
        <item m="1" x="109"/>
        <item m="1" x="110"/>
        <item m="1" x="111"/>
        <item m="1" x="105"/>
        <item m="1" x="107"/>
        <item x="83"/>
        <item x="101"/>
        <item x="67"/>
        <item x="76"/>
        <item x="12"/>
        <item x="79"/>
        <item x="68"/>
        <item x="19"/>
        <item x="69"/>
        <item x="100"/>
        <item x="27"/>
        <item x="52"/>
        <item x="61"/>
        <item x="0"/>
        <item x="6"/>
        <item x="30"/>
        <item x="80"/>
        <item x="44"/>
        <item x="98"/>
        <item x="57"/>
        <item x="82"/>
        <item x="10"/>
        <item x="36"/>
        <item x="26"/>
        <item x="3"/>
        <item x="102"/>
        <item x="72"/>
        <item x="39"/>
        <item x="4"/>
        <item x="49"/>
        <item x="75"/>
        <item x="58"/>
        <item x="25"/>
        <item x="86"/>
        <item x="66"/>
        <item x="8"/>
        <item x="33"/>
        <item x="88"/>
        <item x="53"/>
        <item x="11"/>
        <item x="16"/>
        <item x="15"/>
        <item x="18"/>
        <item x="35"/>
        <item x="77"/>
        <item x="92"/>
        <item x="5"/>
        <item x="41"/>
        <item x="42"/>
        <item x="14"/>
        <item x="99"/>
        <item x="64"/>
        <item x="23"/>
        <item x="103"/>
        <item x="70"/>
        <item x="81"/>
        <item x="73"/>
        <item x="43"/>
        <item x="59"/>
        <item x="63"/>
        <item x="78"/>
        <item x="47"/>
        <item x="60"/>
        <item x="89"/>
        <item x="62"/>
        <item x="34"/>
        <item x="94"/>
        <item x="22"/>
        <item x="40"/>
        <item x="56"/>
        <item x="51"/>
        <item x="85"/>
        <item x="54"/>
        <item x="20"/>
        <item x="46"/>
        <item x="29"/>
        <item x="84"/>
        <item x="50"/>
        <item x="96"/>
        <item x="65"/>
        <item x="91"/>
        <item x="38"/>
        <item x="24"/>
        <item x="90"/>
        <item x="71"/>
        <item x="87"/>
        <item x="2"/>
        <item x="1"/>
        <item x="74"/>
        <item x="55"/>
        <item x="28"/>
        <item x="21"/>
        <item x="32"/>
        <item x="31"/>
        <item x="9"/>
        <item x="37"/>
        <item x="93"/>
        <item x="17"/>
        <item x="45"/>
        <item x="97"/>
        <item x="7"/>
        <item x="13"/>
        <item x="48"/>
        <item x="9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multipleItemSelectionAllowed="1" showAll="0" defaultSubtotal="0">
      <items count="7">
        <item x="4"/>
        <item x="0"/>
        <item h="1" x="6"/>
        <item x="2"/>
        <item x="5"/>
        <item x="3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9">
        <item x="1"/>
        <item x="3"/>
        <item x="5"/>
        <item x="6"/>
        <item x="2"/>
        <item x="4"/>
        <item m="1" x="8"/>
        <item x="7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4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</rowItems>
  <colFields count="2">
    <field x="2"/>
    <field x="1"/>
  </colFields>
  <colItems count="7">
    <i>
      <x/>
      <x v="6"/>
    </i>
    <i>
      <x v="1"/>
      <x v="5"/>
    </i>
    <i>
      <x v="2"/>
      <x v="4"/>
    </i>
    <i>
      <x v="3"/>
      <x v="3"/>
    </i>
    <i>
      <x v="4"/>
      <x v="3"/>
    </i>
    <i>
      <x v="5"/>
      <x/>
    </i>
    <i>
      <x v="8"/>
      <x v="1"/>
    </i>
  </colItems>
  <dataFields count="1">
    <dataField name="Sum of CUSTOMER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136419-573A-6243-B0BE-7FF0F9767BBF}" name="PivotTable49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2">
  <location ref="G4:L110" firstHeaderRow="1" firstDataRow="3" firstDataCol="1"/>
  <pivotFields count="4">
    <pivotField axis="axisRow" compact="0" numFmtId="14" outline="0" subtotalTop="0" showAll="0" defaultSubtotal="0">
      <items count="104">
        <item x="28"/>
        <item x="45"/>
        <item x="95"/>
        <item x="1"/>
        <item x="41"/>
        <item x="22"/>
        <item x="27"/>
        <item x="91"/>
        <item x="61"/>
        <item x="8"/>
        <item x="51"/>
        <item x="38"/>
        <item x="39"/>
        <item x="11"/>
        <item x="14"/>
        <item x="67"/>
        <item x="89"/>
        <item x="31"/>
        <item x="23"/>
        <item x="85"/>
        <item x="53"/>
        <item x="72"/>
        <item x="49"/>
        <item x="19"/>
        <item x="12"/>
        <item x="87"/>
        <item x="93"/>
        <item x="52"/>
        <item x="15"/>
        <item x="30"/>
        <item x="24"/>
        <item x="0"/>
        <item x="74"/>
        <item x="18"/>
        <item x="54"/>
        <item x="2"/>
        <item x="40"/>
        <item x="35"/>
        <item x="33"/>
        <item x="43"/>
        <item x="69"/>
        <item x="92"/>
        <item x="25"/>
        <item x="32"/>
        <item x="60"/>
        <item x="65"/>
        <item x="62"/>
        <item x="68"/>
        <item x="75"/>
        <item x="86"/>
        <item x="56"/>
        <item x="21"/>
        <item x="17"/>
        <item x="5"/>
        <item x="34"/>
        <item x="20"/>
        <item x="100"/>
        <item x="6"/>
        <item x="7"/>
        <item x="42"/>
        <item x="84"/>
        <item x="90"/>
        <item x="77"/>
        <item x="37"/>
        <item x="57"/>
        <item x="97"/>
        <item x="4"/>
        <item x="29"/>
        <item x="99"/>
        <item x="102"/>
        <item x="76"/>
        <item x="9"/>
        <item x="79"/>
        <item x="55"/>
        <item x="64"/>
        <item x="82"/>
        <item x="88"/>
        <item x="26"/>
        <item x="3"/>
        <item x="58"/>
        <item x="80"/>
        <item x="96"/>
        <item x="36"/>
        <item x="13"/>
        <item x="44"/>
        <item x="98"/>
        <item x="66"/>
        <item x="48"/>
        <item x="47"/>
        <item x="71"/>
        <item x="83"/>
        <item x="81"/>
        <item x="78"/>
        <item x="101"/>
        <item x="94"/>
        <item x="73"/>
        <item x="103"/>
        <item x="50"/>
        <item x="59"/>
        <item x="10"/>
        <item x="70"/>
        <item x="16"/>
        <item x="46"/>
        <item x="6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5">
        <item x="3"/>
        <item x="0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5">
        <item x="0"/>
        <item x="2"/>
        <item x="3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</rowItems>
  <colFields count="2">
    <field x="3"/>
    <field x="2"/>
  </colFields>
  <colItems count="5">
    <i>
      <x/>
      <x v="1"/>
    </i>
    <i>
      <x v="1"/>
      <x v="3"/>
    </i>
    <i>
      <x v="2"/>
      <x/>
    </i>
    <i>
      <x v="3"/>
      <x v="2"/>
    </i>
    <i>
      <x v="4"/>
      <x v="4"/>
    </i>
  </colItems>
  <dataFields count="1">
    <dataField name="Sum of SPEND" fld="1" baseField="0" baseItem="0" numFmtId="172"/>
  </dataFields>
  <formats count="1">
    <format dxfId="13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E5E84F-36C7-154B-BC7C-1CFD0FEB676B}" name="PivotTable7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B13:F17" firstHeaderRow="0" firstDataRow="1" firstDataCol="2"/>
  <pivotFields count="6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5"/>
  </rowFields>
  <rowItems count="4">
    <i>
      <x/>
      <x/>
    </i>
    <i r="1">
      <x v="1"/>
    </i>
    <i>
      <x v="1"/>
      <x/>
    </i>
    <i r="1">
      <x v="1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PEND" fld="0" baseField="0" baseItem="0" numFmtId="172"/>
    <dataField name="Sum of BASKETS" fld="1" baseField="0" baseItem="0"/>
    <dataField name="Sum of CUSTOMERS" fld="3" baseField="0" baseItem="0"/>
  </dataFields>
  <formats count="2">
    <format dxfId="125">
      <pivotArea outline="0" collapsedLevelsAreSubtotals="1" fieldPosition="0"/>
    </format>
    <format dxfId="124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C9032-3115-0C4F-89A9-44EE9C068F71}" name="PivotTable5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J13:N17" firstHeaderRow="0" firstDataRow="1" firstDataCol="2"/>
  <pivotFields count="6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3">
        <item h="1"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5"/>
  </rowFields>
  <rowItems count="4">
    <i>
      <x/>
      <x v="1"/>
    </i>
    <i r="1">
      <x v="2"/>
    </i>
    <i>
      <x v="1"/>
      <x v="1"/>
    </i>
    <i r="1"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PEND" fld="0" baseField="0" baseItem="0" numFmtId="172"/>
    <dataField name="Sum of BASKETS" fld="1" baseField="0" baseItem="0"/>
    <dataField name="Sum of CUSTOMERS" fld="3" baseField="0" baseItem="0"/>
  </dataFields>
  <formats count="2">
    <format dxfId="127">
      <pivotArea outline="0" collapsedLevelsAreSubtotals="1" fieldPosition="0"/>
    </format>
    <format dxfId="126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DA6697-BB67-4F48-9290-321A923332FD}" name="PivotTable2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4:I110" firstHeaderRow="1" firstDataRow="2" firstDataCol="1"/>
  <pivotFields count="3">
    <pivotField dataField="1" showAll="0"/>
    <pivotField axis="axisRow" numFmtId="14" showAll="0">
      <items count="106">
        <item m="1" x="104"/>
        <item x="60"/>
        <item x="42"/>
        <item x="15"/>
        <item x="19"/>
        <item x="69"/>
        <item x="66"/>
        <item x="67"/>
        <item x="55"/>
        <item x="34"/>
        <item x="49"/>
        <item x="25"/>
        <item x="38"/>
        <item x="40"/>
        <item x="21"/>
        <item x="56"/>
        <item x="95"/>
        <item x="0"/>
        <item x="70"/>
        <item x="17"/>
        <item x="64"/>
        <item x="27"/>
        <item x="100"/>
        <item x="75"/>
        <item x="101"/>
        <item x="73"/>
        <item x="85"/>
        <item x="89"/>
        <item x="29"/>
        <item x="79"/>
        <item x="37"/>
        <item x="13"/>
        <item x="58"/>
        <item x="68"/>
        <item x="80"/>
        <item x="86"/>
        <item x="83"/>
        <item x="91"/>
        <item x="36"/>
        <item x="96"/>
        <item x="8"/>
        <item x="59"/>
        <item x="82"/>
        <item x="11"/>
        <item x="44"/>
        <item x="71"/>
        <item x="65"/>
        <item x="5"/>
        <item x="47"/>
        <item x="81"/>
        <item x="103"/>
        <item x="77"/>
        <item x="10"/>
        <item x="12"/>
        <item x="31"/>
        <item x="98"/>
        <item x="62"/>
        <item x="54"/>
        <item x="48"/>
        <item x="92"/>
        <item x="99"/>
        <item x="45"/>
        <item x="51"/>
        <item x="2"/>
        <item x="3"/>
        <item x="26"/>
        <item x="9"/>
        <item x="52"/>
        <item x="57"/>
        <item x="23"/>
        <item x="24"/>
        <item x="6"/>
        <item x="102"/>
        <item x="43"/>
        <item x="41"/>
        <item x="74"/>
        <item x="30"/>
        <item x="18"/>
        <item x="63"/>
        <item x="78"/>
        <item x="1"/>
        <item x="32"/>
        <item x="97"/>
        <item x="16"/>
        <item x="4"/>
        <item x="39"/>
        <item x="33"/>
        <item x="84"/>
        <item x="35"/>
        <item x="90"/>
        <item x="50"/>
        <item x="76"/>
        <item x="20"/>
        <item x="28"/>
        <item x="93"/>
        <item x="14"/>
        <item x="22"/>
        <item x="53"/>
        <item x="61"/>
        <item x="7"/>
        <item x="87"/>
        <item x="72"/>
        <item x="94"/>
        <item x="88"/>
        <item x="46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"/>
  </rowFields>
  <rowItems count="10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PEN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30371-95DB-CB48-B18D-A4EFD4073F28}" name="PivotTable5" cacheId="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T43:Z51" firstHeaderRow="0" firstDataRow="1" firstDataCol="4" rowPageCount="2" colPageCount="1"/>
  <pivotFields count="13">
    <pivotField axis="axisRow" compact="0" outline="0" multipleItemSelectionAllowed="1" showAll="0" defaultSubtotal="0">
      <items count="4">
        <item x="0"/>
        <item x="3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multipleItemSelectionAllowed="1" showAll="0" defaultSubtotal="0">
      <items count="6">
        <item h="1" x="2"/>
        <item h="1" x="3"/>
        <item h="1" x="0"/>
        <item x="4"/>
        <item h="1" x="1"/>
        <item h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8">
        <item h="1" x="6"/>
        <item h="1" x="1"/>
        <item h="1" x="5"/>
        <item h="1" x="0"/>
        <item h="1" x="4"/>
        <item h="1" x="3"/>
        <item h="1" x="7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multipleItemSelectionAllowed="1" showAll="0" defaultSubtotal="0">
      <items count="47">
        <item x="3"/>
        <item x="1"/>
        <item x="2"/>
        <item x="0"/>
        <item m="1" x="34"/>
        <item m="1" x="23"/>
        <item m="1" x="5"/>
        <item m="1" x="30"/>
        <item m="1" x="20"/>
        <item m="1" x="11"/>
        <item m="1" x="35"/>
        <item m="1" x="44"/>
        <item m="1" x="22"/>
        <item m="1" x="19"/>
        <item m="1" x="37"/>
        <item m="1" x="40"/>
        <item m="1" x="26"/>
        <item m="1" x="6"/>
        <item m="1" x="21"/>
        <item m="1" x="16"/>
        <item m="1" x="8"/>
        <item m="1" x="10"/>
        <item m="1" x="38"/>
        <item m="1" x="25"/>
        <item m="1" x="7"/>
        <item m="1" x="43"/>
        <item m="1" x="31"/>
        <item m="1" x="12"/>
        <item m="1" x="27"/>
        <item m="1" x="29"/>
        <item m="1" x="33"/>
        <item m="1" x="41"/>
        <item m="1" x="17"/>
        <item m="1" x="13"/>
        <item m="1" x="9"/>
        <item m="1" x="4"/>
        <item m="1" x="42"/>
        <item m="1" x="14"/>
        <item m="1" x="24"/>
        <item m="1" x="18"/>
        <item m="1" x="45"/>
        <item m="1" x="15"/>
        <item m="1" x="32"/>
        <item m="1" x="46"/>
        <item m="1" x="28"/>
        <item m="1" x="39"/>
        <item m="1" x="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0"/>
    <field x="1"/>
    <field x="0"/>
    <field x="8"/>
  </rowFields>
  <rowItems count="8">
    <i>
      <x/>
      <x v="1"/>
      <x/>
      <x v="3"/>
    </i>
    <i r="2">
      <x v="1"/>
      <x/>
    </i>
    <i r="2">
      <x v="2"/>
      <x v="2"/>
    </i>
    <i r="2">
      <x v="3"/>
      <x v="1"/>
    </i>
    <i>
      <x v="1"/>
      <x/>
      <x/>
      <x v="3"/>
    </i>
    <i r="2">
      <x v="1"/>
      <x/>
    </i>
    <i r="2">
      <x v="2"/>
      <x v="2"/>
    </i>
    <i r="2">
      <x v="3"/>
      <x v="1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Sum of CUST_SALES" fld="4" baseField="0" baseItem="0"/>
    <dataField name="Sum of CUSTOMERS" fld="7" baseField="0" baseItem="0"/>
    <dataField name="Sum of CUST_VISITS" fld="6" baseField="0" baseItem="0"/>
  </dataFields>
  <formats count="1">
    <format dxfId="119">
      <pivotArea dataOnly="0" labelOnly="1" outline="0" offset="IV5" fieldPosition="0">
        <references count="1">
          <reference field="1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F1AC4-CCFF-4748-80CB-69ED58A7ED3F}" name="PivotTable4" cacheId="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T28:Z36" firstHeaderRow="0" firstDataRow="1" firstDataCol="4" rowPageCount="2" colPageCount="1"/>
  <pivotFields count="13">
    <pivotField axis="axisRow" compact="0" outline="0" multipleItemSelectionAllowed="1" showAll="0" defaultSubtotal="0">
      <items count="4">
        <item x="0"/>
        <item x="3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multipleItemSelectionAllowed="1" showAll="0" defaultSubtotal="0">
      <items count="6">
        <item h="1" x="2"/>
        <item x="3"/>
        <item h="1" x="0"/>
        <item h="1" x="4"/>
        <item h="1" x="1"/>
        <item h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8">
        <item h="1" x="6"/>
        <item h="1" x="1"/>
        <item h="1" x="5"/>
        <item h="1" x="0"/>
        <item h="1" x="4"/>
        <item h="1" x="3"/>
        <item h="1" x="7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multipleItemSelectionAllowed="1" showAll="0" defaultSubtotal="0">
      <items count="47">
        <item x="3"/>
        <item x="1"/>
        <item x="2"/>
        <item x="0"/>
        <item m="1" x="34"/>
        <item m="1" x="23"/>
        <item m="1" x="5"/>
        <item m="1" x="30"/>
        <item m="1" x="20"/>
        <item m="1" x="11"/>
        <item m="1" x="35"/>
        <item m="1" x="44"/>
        <item m="1" x="22"/>
        <item m="1" x="19"/>
        <item m="1" x="37"/>
        <item m="1" x="40"/>
        <item m="1" x="26"/>
        <item m="1" x="6"/>
        <item m="1" x="21"/>
        <item m="1" x="16"/>
        <item m="1" x="8"/>
        <item m="1" x="10"/>
        <item m="1" x="38"/>
        <item m="1" x="25"/>
        <item m="1" x="7"/>
        <item m="1" x="43"/>
        <item m="1" x="31"/>
        <item m="1" x="12"/>
        <item m="1" x="27"/>
        <item m="1" x="29"/>
        <item m="1" x="33"/>
        <item m="1" x="41"/>
        <item m="1" x="17"/>
        <item m="1" x="13"/>
        <item m="1" x="9"/>
        <item m="1" x="4"/>
        <item m="1" x="42"/>
        <item m="1" x="14"/>
        <item m="1" x="24"/>
        <item m="1" x="18"/>
        <item m="1" x="45"/>
        <item m="1" x="15"/>
        <item m="1" x="32"/>
        <item m="1" x="46"/>
        <item m="1" x="28"/>
        <item m="1" x="39"/>
        <item m="1" x="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0"/>
    <field x="1"/>
    <field x="0"/>
    <field x="8"/>
  </rowFields>
  <rowItems count="8">
    <i>
      <x/>
      <x v="1"/>
      <x/>
      <x v="3"/>
    </i>
    <i r="2">
      <x v="1"/>
      <x/>
    </i>
    <i r="2">
      <x v="2"/>
      <x v="2"/>
    </i>
    <i r="2">
      <x v="3"/>
      <x v="1"/>
    </i>
    <i>
      <x v="1"/>
      <x/>
      <x/>
      <x v="3"/>
    </i>
    <i r="2">
      <x v="1"/>
      <x/>
    </i>
    <i r="2">
      <x v="2"/>
      <x v="2"/>
    </i>
    <i r="2">
      <x v="3"/>
      <x v="1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Sum of CUST_SALES" fld="4" baseField="0" baseItem="0"/>
    <dataField name="Sum of CUSTOMERS" fld="7" baseField="0" baseItem="0"/>
    <dataField name="Sum of CUST_VISITS" fld="6" baseField="0" baseItem="0"/>
  </dataFields>
  <formats count="1">
    <format dxfId="120">
      <pivotArea dataOnly="0" labelOnly="1" outline="0" offset="IV5" fieldPosition="0">
        <references count="1">
          <reference field="1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0DC3CB-8479-B74A-B0A9-2E0F68FB50C1}" name="PivotTable13" cacheId="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T8:Z20" firstHeaderRow="0" firstDataRow="1" firstDataCol="4" rowPageCount="3" colPageCount="1"/>
  <pivotFields count="13">
    <pivotField axis="axisPage" compact="0" outline="0" multipleItemSelectionAllowed="1" showAll="0" defaultSubtotal="0">
      <items count="4">
        <item x="0"/>
        <item h="1" x="3"/>
        <item h="1" x="2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">
        <item x="2"/>
        <item x="3"/>
        <item x="0"/>
        <item x="4"/>
        <item x="1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8">
        <item h="1" x="6"/>
        <item h="1" x="1"/>
        <item h="1" x="5"/>
        <item h="1" x="0"/>
        <item h="1" x="4"/>
        <item h="1" x="3"/>
        <item h="1" x="7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multipleItemSelectionAllowed="1" showAll="0" defaultSubtotal="0">
      <items count="47">
        <item h="1" x="3"/>
        <item h="1" x="1"/>
        <item h="1" x="2"/>
        <item x="0"/>
        <item h="1" m="1" x="34"/>
        <item h="1" m="1" x="23"/>
        <item h="1" m="1" x="5"/>
        <item h="1" m="1" x="30"/>
        <item h="1" m="1" x="20"/>
        <item h="1" m="1" x="11"/>
        <item h="1" m="1" x="35"/>
        <item h="1" m="1" x="44"/>
        <item h="1" m="1" x="22"/>
        <item h="1" m="1" x="19"/>
        <item h="1" m="1" x="37"/>
        <item h="1" m="1" x="40"/>
        <item h="1" m="1" x="26"/>
        <item h="1" m="1" x="6"/>
        <item h="1" m="1" x="21"/>
        <item h="1" m="1" x="16"/>
        <item h="1" m="1" x="8"/>
        <item h="1" m="1" x="10"/>
        <item h="1" m="1" x="38"/>
        <item h="1" m="1" x="25"/>
        <item h="1" m="1" x="7"/>
        <item h="1" m="1" x="43"/>
        <item h="1" m="1" x="31"/>
        <item h="1" m="1" x="12"/>
        <item h="1" m="1" x="27"/>
        <item h="1" m="1" x="29"/>
        <item h="1" m="1" x="33"/>
        <item h="1" m="1" x="41"/>
        <item h="1" m="1" x="17"/>
        <item h="1" m="1" x="13"/>
        <item h="1" m="1" x="9"/>
        <item h="1" m="1" x="4"/>
        <item h="1" m="1" x="42"/>
        <item h="1" m="1" x="14"/>
        <item h="1" m="1" x="24"/>
        <item h="1" m="1" x="18"/>
        <item h="1" m="1" x="45"/>
        <item h="1" m="1" x="15"/>
        <item h="1" m="1" x="32"/>
        <item h="1" m="1" x="46"/>
        <item h="1" m="1" x="28"/>
        <item h="1" m="1" x="39"/>
        <item h="1" m="1" x="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">
        <item x="3"/>
        <item x="4"/>
        <item x="0"/>
        <item x="1"/>
        <item x="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0"/>
    <field x="1"/>
    <field x="9"/>
    <field x="2"/>
  </rowFields>
  <rowItems count="12">
    <i>
      <x/>
      <x v="1"/>
      <x/>
      <x v="1"/>
    </i>
    <i r="2">
      <x v="1"/>
      <x v="3"/>
    </i>
    <i r="2">
      <x v="2"/>
      <x v="2"/>
    </i>
    <i r="2">
      <x v="3"/>
      <x v="4"/>
    </i>
    <i r="2">
      <x v="4"/>
      <x v="5"/>
    </i>
    <i r="2">
      <x v="5"/>
      <x/>
    </i>
    <i>
      <x v="1"/>
      <x/>
      <x/>
      <x v="1"/>
    </i>
    <i r="2">
      <x v="1"/>
      <x v="3"/>
    </i>
    <i r="2">
      <x v="2"/>
      <x v="2"/>
    </i>
    <i r="2">
      <x v="3"/>
      <x v="4"/>
    </i>
    <i r="2">
      <x v="4"/>
      <x v="5"/>
    </i>
    <i r="2">
      <x v="5"/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0" hier="-1"/>
    <pageField fld="3" hier="-1"/>
    <pageField fld="8" hier="-1"/>
  </pageFields>
  <dataFields count="3">
    <dataField name="Sum of CUST_SALES" fld="4" baseField="0" baseItem="0"/>
    <dataField name="Sum of CUSTOMERS" fld="7" baseField="0" baseItem="0"/>
    <dataField name="Sum of CUST_VISITS" fld="6" baseField="0" baseItem="0"/>
  </dataFields>
  <formats count="1">
    <format dxfId="121">
      <pivotArea dataOnly="0" labelOnly="1" outline="0" offset="IV5" fieldPosition="0">
        <references count="1">
          <reference field="1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35E807-B798-2140-AB75-C8D992282022}" name="PivotTable6" cacheId="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T60:Z76" firstHeaderRow="0" firstDataRow="1" firstDataCol="4" rowPageCount="3" colPageCount="1"/>
  <pivotFields count="13">
    <pivotField axis="axisPage" compact="0" outline="0" multipleItemSelectionAllowed="1" showAll="0" defaultSubtotal="0">
      <items count="4">
        <item x="0"/>
        <item h="1" x="3"/>
        <item h="1" x="2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multipleItemSelectionAllowed="1" showAll="0" defaultSubtotal="0">
      <items count="6">
        <item h="1" x="2"/>
        <item h="1" x="3"/>
        <item h="1" x="0"/>
        <item x="4"/>
        <item h="1" x="1"/>
        <item h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8">
        <item x="6"/>
        <item x="1"/>
        <item x="5"/>
        <item x="0"/>
        <item x="4"/>
        <item x="3"/>
        <item x="7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multipleItemSelectionAllowed="1" showAll="0" defaultSubtotal="0">
      <items count="47">
        <item h="1" x="3"/>
        <item h="1" x="1"/>
        <item h="1" x="2"/>
        <item x="0"/>
        <item h="1" m="1" x="34"/>
        <item h="1" m="1" x="23"/>
        <item h="1" m="1" x="5"/>
        <item h="1" m="1" x="30"/>
        <item h="1" m="1" x="20"/>
        <item h="1" m="1" x="11"/>
        <item h="1" m="1" x="35"/>
        <item h="1" m="1" x="44"/>
        <item h="1" m="1" x="22"/>
        <item h="1" m="1" x="19"/>
        <item h="1" m="1" x="37"/>
        <item h="1" m="1" x="40"/>
        <item h="1" m="1" x="26"/>
        <item h="1" m="1" x="6"/>
        <item h="1" m="1" x="21"/>
        <item h="1" m="1" x="16"/>
        <item h="1" m="1" x="8"/>
        <item h="1" m="1" x="10"/>
        <item h="1" m="1" x="38"/>
        <item h="1" m="1" x="25"/>
        <item h="1" m="1" x="7"/>
        <item h="1" m="1" x="43"/>
        <item h="1" m="1" x="31"/>
        <item h="1" m="1" x="12"/>
        <item h="1" m="1" x="27"/>
        <item h="1" m="1" x="29"/>
        <item h="1" m="1" x="33"/>
        <item h="1" m="1" x="41"/>
        <item h="1" m="1" x="17"/>
        <item h="1" m="1" x="13"/>
        <item h="1" m="1" x="9"/>
        <item h="1" m="1" x="4"/>
        <item h="1" m="1" x="42"/>
        <item h="1" m="1" x="14"/>
        <item h="1" m="1" x="24"/>
        <item h="1" m="1" x="18"/>
        <item h="1" m="1" x="45"/>
        <item h="1" m="1" x="15"/>
        <item h="1" m="1" x="32"/>
        <item h="1" m="1" x="46"/>
        <item h="1" m="1" x="28"/>
        <item h="1" m="1" x="39"/>
        <item h="1" m="1" x="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8">
        <item x="2"/>
        <item x="1"/>
        <item x="5"/>
        <item x="4"/>
        <item x="7"/>
        <item x="0"/>
        <item x="6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0"/>
    <field x="1"/>
    <field x="12"/>
    <field x="3"/>
  </rowFields>
  <rowItems count="16">
    <i>
      <x/>
      <x v="1"/>
      <x/>
      <x v="7"/>
    </i>
    <i r="2">
      <x v="1"/>
      <x v="1"/>
    </i>
    <i r="2">
      <x v="2"/>
      <x v="2"/>
    </i>
    <i r="2">
      <x v="3"/>
      <x v="4"/>
    </i>
    <i r="2">
      <x v="4"/>
      <x v="6"/>
    </i>
    <i r="2">
      <x v="5"/>
      <x v="3"/>
    </i>
    <i r="2">
      <x v="6"/>
      <x/>
    </i>
    <i r="2">
      <x v="7"/>
      <x v="5"/>
    </i>
    <i>
      <x v="1"/>
      <x/>
      <x/>
      <x v="7"/>
    </i>
    <i r="2">
      <x v="1"/>
      <x v="1"/>
    </i>
    <i r="2">
      <x v="2"/>
      <x v="2"/>
    </i>
    <i r="2">
      <x v="3"/>
      <x v="4"/>
    </i>
    <i r="2">
      <x v="4"/>
      <x v="6"/>
    </i>
    <i r="2">
      <x v="5"/>
      <x v="3"/>
    </i>
    <i r="2">
      <x v="6"/>
      <x/>
    </i>
    <i r="2">
      <x v="7"/>
      <x v="5"/>
    </i>
  </rowItems>
  <colFields count="1">
    <field x="-2"/>
  </colFields>
  <colItems count="3">
    <i>
      <x/>
    </i>
    <i i="1">
      <x v="1"/>
    </i>
    <i i="2">
      <x v="2"/>
    </i>
  </colItems>
  <pageFields count="3">
    <pageField fld="0" hier="-1"/>
    <pageField fld="8" hier="-1"/>
    <pageField fld="2" hier="-1"/>
  </pageFields>
  <dataFields count="3">
    <dataField name="Sum of CUST_SALES" fld="4" baseField="0" baseItem="0"/>
    <dataField name="Sum of CUSTOMERS" fld="7" baseField="0" baseItem="0"/>
    <dataField name="Sum of CUST_VISITS" fld="6" baseField="0" baseItem="0"/>
  </dataFields>
  <formats count="1">
    <format dxfId="122">
      <pivotArea dataOnly="0" labelOnly="1" outline="0" offset="IV5" fieldPosition="0">
        <references count="1">
          <reference field="1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ED05DD-B0A9-0447-8FA7-D7BC46439574}" name="PivotTable14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J5:L11" firstHeaderRow="1" firstDataRow="1" firstDataCol="2" rowPageCount="2" colPageCount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m="1" x="8"/>
        <item x="2"/>
        <item x="5"/>
        <item x="4"/>
        <item m="1" x="9"/>
        <item m="1" x="6"/>
        <item x="0"/>
        <item x="1"/>
        <item m="1" x="7"/>
        <item x="3"/>
        <item m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">
        <item x="4"/>
        <item x="3"/>
        <item x="2"/>
        <item x="1"/>
        <item x="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52">
        <item x="40"/>
        <item x="5"/>
        <item x="6"/>
        <item x="49"/>
        <item x="46"/>
        <item x="41"/>
        <item x="42"/>
        <item x="35"/>
        <item x="45"/>
        <item x="37"/>
        <item x="36"/>
        <item x="10"/>
        <item x="17"/>
        <item x="15"/>
        <item x="16"/>
        <item x="43"/>
        <item x="28"/>
        <item x="29"/>
        <item x="3"/>
        <item x="4"/>
        <item x="7"/>
        <item x="20"/>
        <item x="21"/>
        <item x="8"/>
        <item x="9"/>
        <item x="2"/>
        <item x="33"/>
        <item x="48"/>
        <item x="44"/>
        <item x="13"/>
        <item x="14"/>
        <item x="32"/>
        <item x="22"/>
        <item x="23"/>
        <item x="19"/>
        <item x="51"/>
        <item x="47"/>
        <item x="18"/>
        <item x="0"/>
        <item x="1"/>
        <item x="24"/>
        <item x="25"/>
        <item x="27"/>
        <item x="26"/>
        <item x="34"/>
        <item x="30"/>
        <item x="31"/>
        <item x="50"/>
        <item x="38"/>
        <item x="39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1"/>
  </rowFields>
  <rowItems count="6">
    <i>
      <x/>
      <x v="3"/>
    </i>
    <i>
      <x v="1"/>
      <x v="9"/>
    </i>
    <i>
      <x v="2"/>
      <x v="1"/>
    </i>
    <i>
      <x v="3"/>
      <x v="7"/>
    </i>
    <i>
      <x v="4"/>
      <x v="6"/>
    </i>
    <i>
      <x v="5"/>
      <x v="2"/>
    </i>
  </rowItems>
  <colItems count="1">
    <i/>
  </colItems>
  <pageFields count="2">
    <pageField fld="6" hier="-1"/>
    <pageField fld="7" hier="-1"/>
  </pageField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EEB986-A3C2-6B48-BBCD-8CD9D2D61B97}" name="PivotTable27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J37:L43" firstHeaderRow="1" firstDataRow="1" firstDataCol="2" rowPageCount="2" colPageCount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m="1" x="8"/>
        <item x="2"/>
        <item x="5"/>
        <item x="4"/>
        <item m="1" x="9"/>
        <item m="1" x="6"/>
        <item x="0"/>
        <item x="1"/>
        <item m="1" x="7"/>
        <item x="3"/>
        <item m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">
        <item x="4"/>
        <item x="3"/>
        <item x="2"/>
        <item x="1"/>
        <item x="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2">
        <item x="40"/>
        <item x="5"/>
        <item x="6"/>
        <item x="49"/>
        <item x="46"/>
        <item x="41"/>
        <item x="42"/>
        <item x="35"/>
        <item x="45"/>
        <item x="37"/>
        <item x="36"/>
        <item x="10"/>
        <item x="17"/>
        <item x="15"/>
        <item x="16"/>
        <item x="43"/>
        <item x="28"/>
        <item x="29"/>
        <item x="3"/>
        <item x="4"/>
        <item x="7"/>
        <item x="20"/>
        <item x="21"/>
        <item x="8"/>
        <item x="9"/>
        <item x="2"/>
        <item h="1" x="33"/>
        <item h="1" x="48"/>
        <item h="1" x="44"/>
        <item h="1" x="13"/>
        <item h="1" x="14"/>
        <item h="1" x="32"/>
        <item h="1" x="22"/>
        <item h="1" x="23"/>
        <item h="1" x="19"/>
        <item h="1" x="51"/>
        <item h="1" x="47"/>
        <item h="1" x="18"/>
        <item h="1" x="0"/>
        <item h="1" x="1"/>
        <item h="1" x="24"/>
        <item h="1" x="25"/>
        <item h="1" x="27"/>
        <item h="1" x="26"/>
        <item h="1" x="34"/>
        <item h="1" x="30"/>
        <item h="1" x="31"/>
        <item h="1" x="50"/>
        <item h="1" x="38"/>
        <item h="1" x="39"/>
        <item h="1" x="11"/>
        <item h="1"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1"/>
  </rowFields>
  <rowItems count="6">
    <i>
      <x/>
      <x v="3"/>
    </i>
    <i>
      <x v="1"/>
      <x v="9"/>
    </i>
    <i>
      <x v="2"/>
      <x v="1"/>
    </i>
    <i>
      <x v="3"/>
      <x v="7"/>
    </i>
    <i>
      <x v="4"/>
      <x v="6"/>
    </i>
    <i>
      <x v="5"/>
      <x v="2"/>
    </i>
  </rowItems>
  <colItems count="1">
    <i/>
  </colItems>
  <pageFields count="2">
    <pageField fld="6" hier="-1"/>
    <pageField fld="7" hier="-1"/>
  </pageField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C1CD96-67D4-724A-AD6A-D670913AFC7A}" name="PivotTable34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J107:L114" firstHeaderRow="1" firstDataRow="1" firstDataCol="2" rowPageCount="2" colPageCount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3"/>
        <item x="5"/>
        <item x="1"/>
        <item x="2"/>
        <item x="4"/>
        <item x="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1"/>
        <item x="0"/>
        <item x="3"/>
        <item x="4"/>
        <item x="2"/>
        <item x="5"/>
        <item x="6"/>
        <item m="1" x="7"/>
        <item m="1" x="10"/>
        <item m="1" x="14"/>
        <item m="1" x="9"/>
        <item m="1" x="12"/>
        <item m="1" x="8"/>
        <item m="1" x="11"/>
        <item m="1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2">
        <item x="40"/>
        <item x="5"/>
        <item x="6"/>
        <item x="49"/>
        <item x="46"/>
        <item x="41"/>
        <item x="42"/>
        <item x="35"/>
        <item x="45"/>
        <item x="37"/>
        <item x="36"/>
        <item x="10"/>
        <item x="17"/>
        <item h="1" x="15"/>
        <item h="1" x="16"/>
        <item h="1" x="43"/>
        <item h="1" x="28"/>
        <item h="1" x="29"/>
        <item h="1" x="3"/>
        <item h="1" x="4"/>
        <item h="1" x="7"/>
        <item h="1" x="20"/>
        <item h="1" x="21"/>
        <item h="1" x="8"/>
        <item h="1" x="9"/>
        <item h="1" x="2"/>
        <item h="1" x="33"/>
        <item h="1" x="48"/>
        <item h="1" x="44"/>
        <item h="1" x="13"/>
        <item h="1" x="14"/>
        <item h="1" x="32"/>
        <item h="1" x="22"/>
        <item h="1" x="23"/>
        <item h="1" x="19"/>
        <item h="1" x="51"/>
        <item h="1" x="47"/>
        <item h="1" x="18"/>
        <item h="1" x="0"/>
        <item h="1" x="1"/>
        <item h="1" x="24"/>
        <item h="1" x="25"/>
        <item h="1" x="27"/>
        <item h="1" x="26"/>
        <item h="1" x="34"/>
        <item h="1" x="30"/>
        <item h="1" x="31"/>
        <item h="1" x="50"/>
        <item h="1" x="38"/>
        <item h="1" x="39"/>
        <item h="1" x="11"/>
        <item h="1"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2"/>
  </rowFields>
  <rowItems count="7">
    <i>
      <x/>
      <x v="2"/>
    </i>
    <i>
      <x v="1"/>
      <x v="6"/>
    </i>
    <i>
      <x v="2"/>
      <x/>
    </i>
    <i>
      <x v="3"/>
      <x v="4"/>
    </i>
    <i>
      <x v="4"/>
      <x v="3"/>
    </i>
    <i>
      <x v="5"/>
      <x v="1"/>
    </i>
    <i>
      <x v="6"/>
      <x v="5"/>
    </i>
  </rowItems>
  <colItems count="1">
    <i/>
  </colItems>
  <pageFields count="2">
    <pageField fld="6" hier="-1"/>
    <pageField fld="7" hier="-1"/>
  </pageField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0FFAC-D1A2-9B43-B410-ED5622F5E139}" name="PivotTable29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J52:L58" firstHeaderRow="1" firstDataRow="1" firstDataCol="2" rowPageCount="2" colPageCount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m="1" x="8"/>
        <item x="2"/>
        <item x="5"/>
        <item x="4"/>
        <item m="1" x="9"/>
        <item m="1" x="6"/>
        <item x="0"/>
        <item x="1"/>
        <item m="1" x="7"/>
        <item x="3"/>
        <item m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">
        <item x="4"/>
        <item x="3"/>
        <item x="2"/>
        <item x="1"/>
        <item x="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2">
        <item x="40"/>
        <item x="5"/>
        <item x="6"/>
        <item x="49"/>
        <item h="1" x="46"/>
        <item h="1" x="41"/>
        <item h="1" x="42"/>
        <item h="1" x="35"/>
        <item h="1" x="45"/>
        <item h="1" x="37"/>
        <item h="1" x="36"/>
        <item h="1" x="10"/>
        <item h="1" x="17"/>
        <item h="1" x="15"/>
        <item h="1" x="16"/>
        <item h="1" x="43"/>
        <item h="1" x="28"/>
        <item h="1" x="29"/>
        <item h="1" x="3"/>
        <item h="1" x="4"/>
        <item h="1" x="7"/>
        <item h="1" x="20"/>
        <item h="1" x="21"/>
        <item h="1" x="8"/>
        <item h="1" x="9"/>
        <item h="1" x="2"/>
        <item h="1" x="33"/>
        <item h="1" x="48"/>
        <item h="1" x="44"/>
        <item h="1" x="13"/>
        <item h="1" x="14"/>
        <item h="1" x="32"/>
        <item h="1" x="22"/>
        <item h="1" x="23"/>
        <item h="1" x="19"/>
        <item h="1" x="51"/>
        <item h="1" x="47"/>
        <item h="1" x="18"/>
        <item h="1" x="0"/>
        <item h="1" x="1"/>
        <item h="1" x="24"/>
        <item h="1" x="25"/>
        <item h="1" x="27"/>
        <item h="1" x="26"/>
        <item h="1" x="34"/>
        <item h="1" x="30"/>
        <item h="1" x="31"/>
        <item h="1" x="50"/>
        <item h="1" x="38"/>
        <item h="1" x="39"/>
        <item h="1" x="11"/>
        <item h="1"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1"/>
  </rowFields>
  <rowItems count="6">
    <i>
      <x/>
      <x v="3"/>
    </i>
    <i>
      <x v="1"/>
      <x v="9"/>
    </i>
    <i>
      <x v="2"/>
      <x v="1"/>
    </i>
    <i>
      <x v="3"/>
      <x v="7"/>
    </i>
    <i>
      <x v="4"/>
      <x v="6"/>
    </i>
    <i>
      <x v="5"/>
      <x v="2"/>
    </i>
  </rowItems>
  <colItems count="1">
    <i/>
  </colItems>
  <pageFields count="2">
    <pageField fld="6" hier="-1"/>
    <pageField fld="7" hier="-1"/>
  </pageField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9A9295-7700-D04F-807E-2A53080485DA}" name="PivotTable36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J123:L130" firstHeaderRow="1" firstDataRow="1" firstDataCol="2" rowPageCount="2" colPageCount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3"/>
        <item x="5"/>
        <item x="1"/>
        <item x="2"/>
        <item x="4"/>
        <item x="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1"/>
        <item x="0"/>
        <item x="3"/>
        <item x="4"/>
        <item x="2"/>
        <item x="5"/>
        <item x="6"/>
        <item m="1" x="7"/>
        <item m="1" x="10"/>
        <item m="1" x="14"/>
        <item m="1" x="9"/>
        <item m="1" x="12"/>
        <item m="1" x="8"/>
        <item m="1" x="11"/>
        <item m="1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2">
        <item x="40"/>
        <item x="5"/>
        <item x="6"/>
        <item x="49"/>
        <item x="46"/>
        <item x="41"/>
        <item x="42"/>
        <item x="35"/>
        <item x="45"/>
        <item x="37"/>
        <item x="36"/>
        <item x="10"/>
        <item x="17"/>
        <item x="15"/>
        <item x="16"/>
        <item x="43"/>
        <item x="28"/>
        <item x="29"/>
        <item x="3"/>
        <item x="4"/>
        <item x="7"/>
        <item x="20"/>
        <item x="21"/>
        <item x="8"/>
        <item x="9"/>
        <item x="2"/>
        <item h="1" x="33"/>
        <item h="1" x="48"/>
        <item h="1" x="44"/>
        <item h="1" x="13"/>
        <item h="1" x="14"/>
        <item h="1" x="32"/>
        <item h="1" x="22"/>
        <item h="1" x="23"/>
        <item h="1" x="19"/>
        <item h="1" x="51"/>
        <item h="1" x="47"/>
        <item h="1" x="18"/>
        <item h="1" x="0"/>
        <item h="1" x="1"/>
        <item h="1" x="24"/>
        <item h="1" x="25"/>
        <item h="1" x="27"/>
        <item h="1" x="26"/>
        <item h="1" x="34"/>
        <item h="1" x="30"/>
        <item h="1" x="31"/>
        <item h="1" x="50"/>
        <item h="1" x="38"/>
        <item h="1" x="39"/>
        <item h="1" x="11"/>
        <item h="1"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2"/>
  </rowFields>
  <rowItems count="7">
    <i>
      <x/>
      <x v="2"/>
    </i>
    <i>
      <x v="1"/>
      <x v="6"/>
    </i>
    <i>
      <x v="2"/>
      <x/>
    </i>
    <i>
      <x v="3"/>
      <x v="4"/>
    </i>
    <i>
      <x v="4"/>
      <x v="3"/>
    </i>
    <i>
      <x v="5"/>
      <x v="1"/>
    </i>
    <i>
      <x v="6"/>
      <x v="5"/>
    </i>
  </rowItems>
  <colItems count="1">
    <i/>
  </colItems>
  <pageFields count="2">
    <pageField fld="6" hier="-1"/>
    <pageField fld="7" hier="-1"/>
  </pageField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41FDFF-043B-E549-9E76-87733395E63B}" name="PivotTable41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J156:L163" firstHeaderRow="1" firstDataRow="1" firstDataCol="2" rowPageCount="2" colPageCount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3"/>
        <item x="5"/>
        <item x="1"/>
        <item x="2"/>
        <item x="4"/>
        <item x="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1"/>
        <item x="0"/>
        <item x="3"/>
        <item x="4"/>
        <item x="2"/>
        <item x="5"/>
        <item x="6"/>
        <item m="1" x="7"/>
        <item m="1" x="10"/>
        <item m="1" x="14"/>
        <item m="1" x="9"/>
        <item m="1" x="12"/>
        <item m="1" x="8"/>
        <item m="1" x="11"/>
        <item m="1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2">
        <item x="40"/>
        <item h="1" x="5"/>
        <item h="1" x="6"/>
        <item h="1" x="49"/>
        <item h="1" x="46"/>
        <item h="1" x="41"/>
        <item h="1" x="42"/>
        <item h="1" x="35"/>
        <item h="1" x="45"/>
        <item h="1" x="37"/>
        <item h="1" x="36"/>
        <item h="1" x="10"/>
        <item h="1" x="17"/>
        <item h="1" x="15"/>
        <item h="1" x="16"/>
        <item h="1" x="43"/>
        <item h="1" x="28"/>
        <item h="1" x="29"/>
        <item h="1" x="3"/>
        <item h="1" x="4"/>
        <item h="1" x="7"/>
        <item h="1" x="20"/>
        <item h="1" x="21"/>
        <item h="1" x="8"/>
        <item h="1" x="9"/>
        <item h="1" x="2"/>
        <item h="1" x="33"/>
        <item h="1" x="48"/>
        <item h="1" x="44"/>
        <item h="1" x="13"/>
        <item h="1" x="14"/>
        <item h="1" x="32"/>
        <item h="1" x="22"/>
        <item h="1" x="23"/>
        <item h="1" x="19"/>
        <item h="1" x="51"/>
        <item h="1" x="47"/>
        <item h="1" x="18"/>
        <item h="1" x="0"/>
        <item h="1" x="1"/>
        <item h="1" x="24"/>
        <item h="1" x="25"/>
        <item h="1" x="27"/>
        <item h="1" x="26"/>
        <item h="1" x="34"/>
        <item h="1" x="30"/>
        <item h="1" x="31"/>
        <item h="1" x="50"/>
        <item h="1" x="38"/>
        <item h="1" x="39"/>
        <item h="1" x="11"/>
        <item h="1"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2"/>
  </rowFields>
  <rowItems count="7">
    <i>
      <x/>
      <x v="2"/>
    </i>
    <i>
      <x v="1"/>
      <x v="6"/>
    </i>
    <i>
      <x v="2"/>
      <x/>
    </i>
    <i>
      <x v="3"/>
      <x v="4"/>
    </i>
    <i>
      <x v="4"/>
      <x v="3"/>
    </i>
    <i>
      <x v="5"/>
      <x v="1"/>
    </i>
    <i>
      <x v="6"/>
      <x v="5"/>
    </i>
  </rowItems>
  <colItems count="1">
    <i/>
  </colItems>
  <pageFields count="2">
    <pageField fld="6" hier="-1"/>
    <pageField fld="7" hier="-1"/>
  </pageField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B782C4-C7F6-3948-88AA-99C18A224D9E}" name="PivotTable42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J179:P233" firstHeaderRow="1" firstDataRow="3" firstDataCol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">
        <item m="1" x="8"/>
        <item x="2"/>
        <item x="5"/>
        <item x="4"/>
        <item m="1" x="9"/>
        <item m="1" x="6"/>
        <item x="0"/>
        <item x="1"/>
        <item m="1" x="7"/>
        <item x="3"/>
        <item m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52">
        <item x="12"/>
        <item x="11"/>
        <item x="39"/>
        <item x="38"/>
        <item x="50"/>
        <item x="31"/>
        <item x="30"/>
        <item x="34"/>
        <item x="26"/>
        <item x="27"/>
        <item x="25"/>
        <item x="24"/>
        <item x="1"/>
        <item x="0"/>
        <item x="18"/>
        <item x="47"/>
        <item x="51"/>
        <item x="19"/>
        <item x="23"/>
        <item x="22"/>
        <item x="32"/>
        <item x="14"/>
        <item x="13"/>
        <item x="44"/>
        <item x="48"/>
        <item x="33"/>
        <item x="2"/>
        <item x="9"/>
        <item x="8"/>
        <item x="21"/>
        <item x="20"/>
        <item x="7"/>
        <item x="4"/>
        <item x="3"/>
        <item x="29"/>
        <item x="28"/>
        <item x="43"/>
        <item x="16"/>
        <item x="15"/>
        <item x="17"/>
        <item x="10"/>
        <item x="36"/>
        <item x="37"/>
        <item x="45"/>
        <item x="35"/>
        <item x="42"/>
        <item x="41"/>
        <item x="46"/>
        <item x="49"/>
        <item x="6"/>
        <item x="5"/>
        <item x="4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6">
        <item x="4"/>
        <item x="3"/>
        <item x="2"/>
        <item x="1"/>
        <item x="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Fields count="2">
    <field x="4"/>
    <field x="1"/>
  </colFields>
  <colItems count="6">
    <i>
      <x/>
      <x v="3"/>
    </i>
    <i>
      <x v="1"/>
      <x v="9"/>
    </i>
    <i>
      <x v="2"/>
      <x v="1"/>
    </i>
    <i>
      <x v="3"/>
      <x v="7"/>
    </i>
    <i>
      <x v="4"/>
      <x v="6"/>
    </i>
    <i>
      <x v="5"/>
      <x v="2"/>
    </i>
  </colItem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D6B35-9D13-874E-BD44-18B7C541B325}" name="PivotTable33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J85:L92" firstHeaderRow="1" firstDataRow="1" firstDataCol="2" rowPageCount="2" colPageCount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3"/>
        <item x="5"/>
        <item x="1"/>
        <item x="2"/>
        <item x="4"/>
        <item x="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1"/>
        <item x="0"/>
        <item x="3"/>
        <item x="4"/>
        <item x="2"/>
        <item x="5"/>
        <item x="6"/>
        <item m="1" x="7"/>
        <item m="1" x="10"/>
        <item m="1" x="14"/>
        <item m="1" x="9"/>
        <item m="1" x="12"/>
        <item m="1" x="8"/>
        <item m="1" x="11"/>
        <item m="1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52">
        <item x="40"/>
        <item x="5"/>
        <item x="6"/>
        <item x="49"/>
        <item x="46"/>
        <item x="41"/>
        <item x="42"/>
        <item x="35"/>
        <item x="45"/>
        <item x="37"/>
        <item x="36"/>
        <item x="10"/>
        <item x="17"/>
        <item x="15"/>
        <item x="16"/>
        <item x="43"/>
        <item x="28"/>
        <item x="29"/>
        <item x="3"/>
        <item x="4"/>
        <item x="7"/>
        <item x="20"/>
        <item x="21"/>
        <item x="8"/>
        <item x="9"/>
        <item x="2"/>
        <item x="33"/>
        <item x="48"/>
        <item x="44"/>
        <item x="13"/>
        <item x="14"/>
        <item x="32"/>
        <item x="22"/>
        <item x="23"/>
        <item x="19"/>
        <item x="51"/>
        <item x="47"/>
        <item x="18"/>
        <item x="0"/>
        <item x="1"/>
        <item x="24"/>
        <item x="25"/>
        <item x="27"/>
        <item x="26"/>
        <item x="34"/>
        <item x="30"/>
        <item x="31"/>
        <item x="50"/>
        <item x="38"/>
        <item x="39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2"/>
  </rowFields>
  <rowItems count="7">
    <i>
      <x/>
      <x v="2"/>
    </i>
    <i>
      <x v="1"/>
      <x v="6"/>
    </i>
    <i>
      <x v="2"/>
      <x/>
    </i>
    <i>
      <x v="3"/>
      <x v="4"/>
    </i>
    <i>
      <x v="4"/>
      <x v="3"/>
    </i>
    <i>
      <x v="5"/>
      <x v="1"/>
    </i>
    <i>
      <x v="6"/>
      <x v="5"/>
    </i>
  </rowItems>
  <colItems count="1">
    <i/>
  </colItems>
  <pageFields count="2">
    <pageField fld="6" hier="-1"/>
    <pageField fld="7" hier="-1"/>
  </pageField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F85F6D-C848-2649-8287-3EFFC35C2596}" name="PivotTable38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J138:L145" firstHeaderRow="1" firstDataRow="1" firstDataCol="2" rowPageCount="2" colPageCount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3"/>
        <item x="5"/>
        <item x="1"/>
        <item x="2"/>
        <item x="4"/>
        <item x="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1"/>
        <item x="0"/>
        <item x="3"/>
        <item x="4"/>
        <item x="2"/>
        <item x="5"/>
        <item x="6"/>
        <item m="1" x="7"/>
        <item m="1" x="10"/>
        <item m="1" x="14"/>
        <item m="1" x="9"/>
        <item m="1" x="12"/>
        <item m="1" x="8"/>
        <item m="1" x="11"/>
        <item m="1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2">
        <item x="40"/>
        <item x="5"/>
        <item x="6"/>
        <item x="49"/>
        <item h="1" x="46"/>
        <item h="1" x="41"/>
        <item h="1" x="42"/>
        <item h="1" x="35"/>
        <item h="1" x="45"/>
        <item h="1" x="37"/>
        <item h="1" x="36"/>
        <item h="1" x="10"/>
        <item h="1" x="17"/>
        <item h="1" x="15"/>
        <item h="1" x="16"/>
        <item h="1" x="43"/>
        <item h="1" x="28"/>
        <item h="1" x="29"/>
        <item h="1" x="3"/>
        <item h="1" x="4"/>
        <item h="1" x="7"/>
        <item h="1" x="20"/>
        <item h="1" x="21"/>
        <item h="1" x="8"/>
        <item h="1" x="9"/>
        <item h="1" x="2"/>
        <item h="1" x="33"/>
        <item h="1" x="48"/>
        <item h="1" x="44"/>
        <item h="1" x="13"/>
        <item h="1" x="14"/>
        <item h="1" x="32"/>
        <item h="1" x="22"/>
        <item h="1" x="23"/>
        <item h="1" x="19"/>
        <item h="1" x="51"/>
        <item h="1" x="47"/>
        <item h="1" x="18"/>
        <item h="1" x="0"/>
        <item h="1" x="1"/>
        <item h="1" x="24"/>
        <item h="1" x="25"/>
        <item h="1" x="27"/>
        <item h="1" x="26"/>
        <item h="1" x="34"/>
        <item h="1" x="30"/>
        <item h="1" x="31"/>
        <item h="1" x="50"/>
        <item h="1" x="38"/>
        <item h="1" x="39"/>
        <item h="1" x="11"/>
        <item h="1"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2"/>
  </rowFields>
  <rowItems count="7">
    <i>
      <x/>
      <x v="2"/>
    </i>
    <i>
      <x v="1"/>
      <x v="6"/>
    </i>
    <i>
      <x v="2"/>
      <x/>
    </i>
    <i>
      <x v="3"/>
      <x v="4"/>
    </i>
    <i>
      <x v="4"/>
      <x v="3"/>
    </i>
    <i>
      <x v="5"/>
      <x v="1"/>
    </i>
    <i>
      <x v="6"/>
      <x v="5"/>
    </i>
  </rowItems>
  <colItems count="1">
    <i/>
  </colItems>
  <pageFields count="2">
    <pageField fld="6" hier="-1"/>
    <pageField fld="7" hier="-1"/>
  </pageField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CBA46E-FD38-7946-9168-82CADA5CAF0E}" name="PivotTable24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J22:L28" firstHeaderRow="1" firstDataRow="1" firstDataCol="2" rowPageCount="2" colPageCount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m="1" x="8"/>
        <item x="2"/>
        <item x="5"/>
        <item x="4"/>
        <item m="1" x="9"/>
        <item m="1" x="6"/>
        <item x="0"/>
        <item x="1"/>
        <item m="1" x="7"/>
        <item x="3"/>
        <item m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">
        <item x="4"/>
        <item x="3"/>
        <item x="2"/>
        <item x="1"/>
        <item x="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2">
        <item x="40"/>
        <item x="5"/>
        <item x="6"/>
        <item x="49"/>
        <item x="46"/>
        <item x="41"/>
        <item x="42"/>
        <item x="35"/>
        <item x="45"/>
        <item x="37"/>
        <item x="36"/>
        <item x="10"/>
        <item x="17"/>
        <item h="1" x="15"/>
        <item h="1" x="16"/>
        <item h="1" x="43"/>
        <item h="1" x="28"/>
        <item h="1" x="29"/>
        <item h="1" x="3"/>
        <item h="1" x="4"/>
        <item h="1" x="7"/>
        <item h="1" x="20"/>
        <item h="1" x="21"/>
        <item h="1" x="8"/>
        <item h="1" x="9"/>
        <item h="1" x="2"/>
        <item h="1" x="33"/>
        <item h="1" x="48"/>
        <item h="1" x="44"/>
        <item h="1" x="13"/>
        <item h="1" x="14"/>
        <item h="1" x="32"/>
        <item h="1" x="22"/>
        <item h="1" x="23"/>
        <item h="1" x="19"/>
        <item h="1" x="51"/>
        <item h="1" x="47"/>
        <item h="1" x="18"/>
        <item h="1" x="0"/>
        <item h="1" x="1"/>
        <item h="1" x="24"/>
        <item h="1" x="25"/>
        <item h="1" x="27"/>
        <item h="1" x="26"/>
        <item h="1" x="34"/>
        <item h="1" x="30"/>
        <item h="1" x="31"/>
        <item h="1" x="50"/>
        <item h="1" x="38"/>
        <item h="1" x="39"/>
        <item h="1" x="11"/>
        <item h="1"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1"/>
  </rowFields>
  <rowItems count="6">
    <i>
      <x/>
      <x v="3"/>
    </i>
    <i>
      <x v="1"/>
      <x v="9"/>
    </i>
    <i>
      <x v="2"/>
      <x v="1"/>
    </i>
    <i>
      <x v="3"/>
      <x v="7"/>
    </i>
    <i>
      <x v="4"/>
      <x v="6"/>
    </i>
    <i>
      <x v="5"/>
      <x v="2"/>
    </i>
  </rowItems>
  <colItems count="1">
    <i/>
  </colItems>
  <pageFields count="2">
    <pageField fld="6" hier="-1"/>
    <pageField fld="7" hier="-1"/>
  </pageField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EB0807-99CB-AE49-A5D2-5B11612CDD45}" name="PivotTable31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J68:L74" firstHeaderRow="1" firstDataRow="1" firstDataCol="2" rowPageCount="2" colPageCount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m="1" x="8"/>
        <item x="2"/>
        <item x="5"/>
        <item x="4"/>
        <item m="1" x="9"/>
        <item m="1" x="6"/>
        <item x="0"/>
        <item x="1"/>
        <item m="1" x="7"/>
        <item x="3"/>
        <item m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">
        <item x="4"/>
        <item x="3"/>
        <item x="2"/>
        <item x="1"/>
        <item x="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2">
        <item x="40"/>
        <item h="1" x="5"/>
        <item h="1" x="6"/>
        <item h="1" x="49"/>
        <item h="1" x="46"/>
        <item h="1" x="41"/>
        <item h="1" x="42"/>
        <item h="1" x="35"/>
        <item h="1" x="45"/>
        <item h="1" x="37"/>
        <item h="1" x="36"/>
        <item h="1" x="10"/>
        <item h="1" x="17"/>
        <item h="1" x="15"/>
        <item h="1" x="16"/>
        <item h="1" x="43"/>
        <item h="1" x="28"/>
        <item h="1" x="29"/>
        <item h="1" x="3"/>
        <item h="1" x="4"/>
        <item h="1" x="7"/>
        <item h="1" x="20"/>
        <item h="1" x="21"/>
        <item h="1" x="8"/>
        <item h="1" x="9"/>
        <item h="1" x="2"/>
        <item h="1" x="33"/>
        <item h="1" x="48"/>
        <item h="1" x="44"/>
        <item h="1" x="13"/>
        <item h="1" x="14"/>
        <item h="1" x="32"/>
        <item h="1" x="22"/>
        <item h="1" x="23"/>
        <item h="1" x="19"/>
        <item h="1" x="51"/>
        <item h="1" x="47"/>
        <item h="1" x="18"/>
        <item h="1" x="0"/>
        <item h="1" x="1"/>
        <item h="1" x="24"/>
        <item h="1" x="25"/>
        <item h="1" x="27"/>
        <item h="1" x="26"/>
        <item h="1" x="34"/>
        <item h="1" x="30"/>
        <item h="1" x="31"/>
        <item h="1" x="50"/>
        <item h="1" x="38"/>
        <item h="1" x="39"/>
        <item h="1" x="11"/>
        <item h="1"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1"/>
  </rowFields>
  <rowItems count="6">
    <i>
      <x/>
      <x v="3"/>
    </i>
    <i>
      <x v="1"/>
      <x v="9"/>
    </i>
    <i>
      <x v="2"/>
      <x v="1"/>
    </i>
    <i>
      <x v="3"/>
      <x v="7"/>
    </i>
    <i>
      <x v="4"/>
      <x v="6"/>
    </i>
    <i>
      <x v="5"/>
      <x v="2"/>
    </i>
  </rowItems>
  <colItems count="1">
    <i/>
  </colItems>
  <pageFields count="2">
    <pageField fld="6" hier="-1"/>
    <pageField fld="7" hier="-1"/>
  </pageField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76F490-96F3-D443-9A57-BE8CA52F7182}" name="PivotTable6" cacheId="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N23:N24" firstHeaderRow="1" firstDataRow="1" firstDataCol="0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D0E737-2A41-3F4B-95DC-2D169C7643F6}" name="PivotTable1" cacheId="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T3:X45" firstHeaderRow="1" firstDataRow="1" firstDataCol="4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4"/>
        <item x="0"/>
        <item x="5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6"/>
        <item x="1"/>
        <item x="5"/>
        <item x="0"/>
        <item x="3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">
        <item x="2"/>
        <item x="5"/>
        <item x="3"/>
        <item x="1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7">
        <item x="3"/>
        <item x="2"/>
        <item x="0"/>
        <item x="4"/>
        <item x="1"/>
        <item x="6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5"/>
    <field x="4"/>
    <field x="2"/>
    <field x="1"/>
  </rowFields>
  <rowItems count="42">
    <i>
      <x/>
      <x/>
      <x v="4"/>
      <x v="5"/>
    </i>
    <i r="1">
      <x v="1"/>
      <x v="4"/>
      <x v="2"/>
    </i>
    <i r="1">
      <x v="2"/>
      <x v="4"/>
      <x v="3"/>
    </i>
    <i r="1">
      <x v="3"/>
      <x v="4"/>
      <x v="4"/>
    </i>
    <i r="1">
      <x v="4"/>
      <x v="4"/>
      <x v="1"/>
    </i>
    <i r="1">
      <x v="5"/>
      <x v="4"/>
      <x/>
    </i>
    <i>
      <x v="1"/>
      <x/>
      <x v="5"/>
      <x v="5"/>
    </i>
    <i r="1">
      <x v="1"/>
      <x v="5"/>
      <x v="2"/>
    </i>
    <i r="1">
      <x v="2"/>
      <x v="5"/>
      <x v="3"/>
    </i>
    <i r="1">
      <x v="3"/>
      <x v="5"/>
      <x v="4"/>
    </i>
    <i r="1">
      <x v="4"/>
      <x v="5"/>
      <x v="1"/>
    </i>
    <i r="1">
      <x v="5"/>
      <x v="5"/>
      <x/>
    </i>
    <i>
      <x v="2"/>
      <x/>
      <x v="3"/>
      <x v="5"/>
    </i>
    <i r="1">
      <x v="1"/>
      <x v="3"/>
      <x v="2"/>
    </i>
    <i r="1">
      <x v="2"/>
      <x v="3"/>
      <x v="3"/>
    </i>
    <i r="1">
      <x v="3"/>
      <x v="3"/>
      <x v="4"/>
    </i>
    <i r="1">
      <x v="4"/>
      <x v="3"/>
      <x v="1"/>
    </i>
    <i r="1">
      <x v="5"/>
      <x v="3"/>
      <x/>
    </i>
    <i>
      <x v="3"/>
      <x/>
      <x v="6"/>
      <x v="5"/>
    </i>
    <i r="1">
      <x v="1"/>
      <x v="6"/>
      <x v="2"/>
    </i>
    <i r="1">
      <x v="2"/>
      <x v="6"/>
      <x v="3"/>
    </i>
    <i r="1">
      <x v="3"/>
      <x v="6"/>
      <x v="4"/>
    </i>
    <i r="1">
      <x v="4"/>
      <x v="6"/>
      <x v="1"/>
    </i>
    <i r="1">
      <x v="5"/>
      <x v="6"/>
      <x/>
    </i>
    <i>
      <x v="4"/>
      <x/>
      <x v="1"/>
      <x v="5"/>
    </i>
    <i r="1">
      <x v="1"/>
      <x v="1"/>
      <x v="2"/>
    </i>
    <i r="1">
      <x v="2"/>
      <x v="1"/>
      <x v="3"/>
    </i>
    <i r="1">
      <x v="3"/>
      <x v="1"/>
      <x v="4"/>
    </i>
    <i r="1">
      <x v="4"/>
      <x v="1"/>
      <x v="1"/>
    </i>
    <i r="1">
      <x v="5"/>
      <x v="1"/>
      <x/>
    </i>
    <i>
      <x v="5"/>
      <x/>
      <x/>
      <x v="5"/>
    </i>
    <i r="1">
      <x v="1"/>
      <x/>
      <x v="2"/>
    </i>
    <i r="1">
      <x v="2"/>
      <x/>
      <x v="3"/>
    </i>
    <i r="1">
      <x v="3"/>
      <x/>
      <x v="4"/>
    </i>
    <i r="1">
      <x v="4"/>
      <x/>
      <x v="1"/>
    </i>
    <i r="1">
      <x v="5"/>
      <x/>
      <x/>
    </i>
    <i>
      <x v="6"/>
      <x/>
      <x v="2"/>
      <x v="5"/>
    </i>
    <i r="1">
      <x v="1"/>
      <x v="2"/>
      <x v="2"/>
    </i>
    <i r="1">
      <x v="2"/>
      <x v="2"/>
      <x v="3"/>
    </i>
    <i r="1">
      <x v="3"/>
      <x v="2"/>
      <x v="4"/>
    </i>
    <i r="1">
      <x v="4"/>
      <x v="2"/>
      <x v="1"/>
    </i>
    <i r="1">
      <x v="5"/>
      <x v="2"/>
      <x/>
    </i>
  </rowItems>
  <colItems count="1">
    <i/>
  </colItem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E5FE29-EBBA-7848-9307-FDB12D73F4E9}" name="PivotTable5" cacheId="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B3:AF45" firstHeaderRow="1" firstDataRow="1" firstDataCol="4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4"/>
        <item x="0"/>
        <item x="5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6"/>
        <item x="1"/>
        <item x="0"/>
        <item x="2"/>
        <item x="4"/>
        <item x="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">
        <item x="2"/>
        <item x="5"/>
        <item x="3"/>
        <item x="1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7">
        <item x="2"/>
        <item x="5"/>
        <item x="3"/>
        <item x="4"/>
        <item x="1"/>
        <item x="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6"/>
    <field x="4"/>
    <field x="3"/>
    <field x="1"/>
  </rowFields>
  <rowItems count="42">
    <i>
      <x/>
      <x/>
      <x v="3"/>
      <x v="5"/>
    </i>
    <i r="1">
      <x v="1"/>
      <x v="3"/>
      <x v="2"/>
    </i>
    <i r="1">
      <x v="2"/>
      <x v="3"/>
      <x v="3"/>
    </i>
    <i r="1">
      <x v="3"/>
      <x v="3"/>
      <x v="4"/>
    </i>
    <i r="1">
      <x v="4"/>
      <x v="3"/>
      <x v="1"/>
    </i>
    <i r="1">
      <x v="5"/>
      <x v="3"/>
      <x/>
    </i>
    <i>
      <x v="1"/>
      <x/>
      <x v="6"/>
      <x v="5"/>
    </i>
    <i r="1">
      <x v="1"/>
      <x v="6"/>
      <x v="2"/>
    </i>
    <i r="1">
      <x v="2"/>
      <x v="6"/>
      <x v="3"/>
    </i>
    <i r="1">
      <x v="3"/>
      <x v="6"/>
      <x v="4"/>
    </i>
    <i r="1">
      <x v="4"/>
      <x v="6"/>
      <x v="1"/>
    </i>
    <i r="1">
      <x v="5"/>
      <x v="6"/>
      <x/>
    </i>
    <i>
      <x v="2"/>
      <x/>
      <x v="5"/>
      <x v="5"/>
    </i>
    <i r="1">
      <x v="1"/>
      <x v="5"/>
      <x v="2"/>
    </i>
    <i r="1">
      <x v="2"/>
      <x v="5"/>
      <x v="3"/>
    </i>
    <i r="1">
      <x v="3"/>
      <x v="5"/>
      <x v="4"/>
    </i>
    <i r="1">
      <x v="4"/>
      <x v="5"/>
      <x v="1"/>
    </i>
    <i r="1">
      <x v="5"/>
      <x v="5"/>
      <x/>
    </i>
    <i>
      <x v="3"/>
      <x/>
      <x v="4"/>
      <x v="5"/>
    </i>
    <i r="1">
      <x v="1"/>
      <x v="4"/>
      <x v="2"/>
    </i>
    <i r="1">
      <x v="2"/>
      <x v="4"/>
      <x v="3"/>
    </i>
    <i r="1">
      <x v="3"/>
      <x v="4"/>
      <x v="4"/>
    </i>
    <i r="1">
      <x v="4"/>
      <x v="4"/>
      <x v="1"/>
    </i>
    <i r="1">
      <x v="5"/>
      <x v="4"/>
      <x/>
    </i>
    <i>
      <x v="4"/>
      <x/>
      <x v="1"/>
      <x v="5"/>
    </i>
    <i r="1">
      <x v="1"/>
      <x v="1"/>
      <x v="2"/>
    </i>
    <i r="1">
      <x v="2"/>
      <x v="1"/>
      <x v="3"/>
    </i>
    <i r="1">
      <x v="3"/>
      <x v="1"/>
      <x v="4"/>
    </i>
    <i r="1">
      <x v="4"/>
      <x v="1"/>
      <x v="1"/>
    </i>
    <i r="1">
      <x v="5"/>
      <x v="1"/>
      <x/>
    </i>
    <i>
      <x v="5"/>
      <x/>
      <x/>
      <x v="5"/>
    </i>
    <i r="1">
      <x v="1"/>
      <x/>
      <x v="2"/>
    </i>
    <i r="1">
      <x v="2"/>
      <x/>
      <x v="3"/>
    </i>
    <i r="1">
      <x v="3"/>
      <x/>
      <x v="4"/>
    </i>
    <i r="1">
      <x v="4"/>
      <x/>
      <x v="1"/>
    </i>
    <i r="1">
      <x v="5"/>
      <x/>
      <x/>
    </i>
    <i>
      <x v="6"/>
      <x/>
      <x v="2"/>
      <x v="5"/>
    </i>
    <i r="1">
      <x v="1"/>
      <x v="2"/>
      <x v="2"/>
    </i>
    <i r="1">
      <x v="2"/>
      <x v="2"/>
      <x v="3"/>
    </i>
    <i r="1">
      <x v="3"/>
      <x v="2"/>
      <x v="4"/>
    </i>
    <i r="1">
      <x v="4"/>
      <x v="2"/>
      <x v="1"/>
    </i>
    <i r="1">
      <x v="5"/>
      <x v="2"/>
      <x/>
    </i>
  </rowItems>
  <colItems count="1">
    <i/>
  </colItem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C494C4-D5E3-F54D-B695-A7C55ACA70F3}" name="PivotTable17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M42:AU52" firstHeaderRow="1" firstDataRow="3" firstDataCol="2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2">
        <item m="1" x="9"/>
        <item x="4"/>
        <item m="1" x="10"/>
        <item m="1" x="7"/>
        <item x="0"/>
        <item m="1" x="8"/>
        <item m="1" x="11"/>
        <item x="5"/>
        <item x="3"/>
        <item x="1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m="1" x="10"/>
        <item x="6"/>
        <item m="1" x="11"/>
        <item m="1" x="8"/>
        <item x="1"/>
        <item x="5"/>
        <item m="1" x="9"/>
        <item m="1" x="12"/>
        <item x="0"/>
        <item x="3"/>
        <item x="2"/>
        <item x="4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8">
        <item x="2"/>
        <item x="5"/>
        <item x="3"/>
        <item x="1"/>
        <item x="0"/>
        <item x="4"/>
        <item m="1" x="7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3"/>
        <item x="2"/>
        <item x="0"/>
        <item x="4"/>
        <item x="1"/>
        <item x="6"/>
        <item m="1" x="8"/>
        <item x="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2"/>
  </rowFields>
  <rowItems count="8">
    <i>
      <x/>
      <x v="9"/>
    </i>
    <i>
      <x v="1"/>
      <x v="10"/>
    </i>
    <i>
      <x v="2"/>
      <x v="8"/>
    </i>
    <i>
      <x v="3"/>
      <x v="11"/>
    </i>
    <i>
      <x v="4"/>
      <x v="4"/>
    </i>
    <i>
      <x v="5"/>
      <x v="1"/>
    </i>
    <i>
      <x v="7"/>
      <x v="5"/>
    </i>
    <i>
      <x v="8"/>
      <x v="12"/>
    </i>
  </rowItems>
  <colFields count="2">
    <field x="4"/>
    <field x="1"/>
  </colFields>
  <colItems count="7">
    <i>
      <x/>
      <x v="10"/>
    </i>
    <i>
      <x v="1"/>
      <x v="7"/>
    </i>
    <i>
      <x v="2"/>
      <x v="8"/>
    </i>
    <i>
      <x v="3"/>
      <x v="9"/>
    </i>
    <i>
      <x v="4"/>
      <x v="4"/>
    </i>
    <i>
      <x v="5"/>
      <x v="1"/>
    </i>
    <i>
      <x v="7"/>
      <x v="11"/>
    </i>
  </colItems>
  <dataFields count="1">
    <dataField name="Sum of CUSTOMER_COUNT" fld="0" baseField="0" baseItem="0"/>
  </dataFields>
  <formats count="9">
    <format dxfId="105">
      <pivotArea outline="0" collapsedLevelsAreSubtotals="1" fieldPosition="0"/>
    </format>
    <format dxfId="104">
      <pivotArea outline="0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</references>
      </pivotArea>
    </format>
    <format dxfId="103">
      <pivotArea outline="0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4" count="1" selected="0">
            <x v="1"/>
          </reference>
          <reference field="5" count="1" selected="0">
            <x v="1"/>
          </reference>
        </references>
      </pivotArea>
    </format>
    <format dxfId="102">
      <pivotArea outline="0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</references>
      </pivotArea>
    </format>
    <format dxfId="101">
      <pivotArea outline="0" fieldPosition="0">
        <references count="4">
          <reference field="1" count="1" selected="0">
            <x v="6"/>
          </reference>
          <reference field="2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</references>
      </pivotArea>
    </format>
    <format dxfId="100">
      <pivotArea outline="0" fieldPosition="0">
        <references count="4">
          <reference field="1" count="1" selected="0">
            <x v="3"/>
          </reference>
          <reference field="2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</references>
      </pivotArea>
    </format>
    <format dxfId="99">
      <pivotArea outline="0" fieldPosition="0">
        <references count="4">
          <reference field="1" count="1" selected="0">
            <x v="4"/>
          </reference>
          <reference field="2" count="1" selected="0">
            <x v="4"/>
          </reference>
          <reference field="4" count="1" selected="0">
            <x v="5"/>
          </reference>
          <reference field="5" count="1" selected="0">
            <x v="5"/>
          </reference>
        </references>
      </pivotArea>
    </format>
    <format dxfId="98">
      <pivotArea outline="0" fieldPosition="0">
        <references count="3">
          <reference field="2" count="1" selected="0">
            <x v="1"/>
          </reference>
          <reference field="4" count="1" selected="0">
            <x v="6"/>
          </reference>
          <reference field="5" count="1" selected="0">
            <x v="6"/>
          </reference>
        </references>
      </pivotArea>
    </format>
    <format dxfId="9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700E8-F5CB-3949-BF31-A399F8EB9BF1}" name="PivotTable10" cacheId="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M4:AT13" firstHeaderRow="1" firstDataRow="3" firstDataCol="2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6">
        <item x="4"/>
        <item x="0"/>
        <item x="5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6"/>
        <item x="1"/>
        <item x="0"/>
        <item x="2"/>
        <item x="4"/>
        <item x="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6">
        <item x="2"/>
        <item x="5"/>
        <item x="3"/>
        <item x="1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2"/>
        <item x="5"/>
        <item x="3"/>
        <item x="4"/>
        <item x="1"/>
        <item x="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3"/>
  </rowFields>
  <rowItems count="7">
    <i>
      <x/>
      <x v="3"/>
    </i>
    <i>
      <x v="1"/>
      <x v="6"/>
    </i>
    <i>
      <x v="2"/>
      <x v="5"/>
    </i>
    <i>
      <x v="3"/>
      <x v="4"/>
    </i>
    <i>
      <x v="4"/>
      <x v="1"/>
    </i>
    <i>
      <x v="5"/>
      <x/>
    </i>
    <i>
      <x v="6"/>
      <x v="2"/>
    </i>
  </rowItems>
  <colFields count="2">
    <field x="4"/>
    <field x="1"/>
  </colFields>
  <colItems count="6">
    <i>
      <x/>
      <x v="5"/>
    </i>
    <i>
      <x v="1"/>
      <x v="2"/>
    </i>
    <i>
      <x v="2"/>
      <x v="3"/>
    </i>
    <i>
      <x v="3"/>
      <x v="4"/>
    </i>
    <i>
      <x v="4"/>
      <x v="1"/>
    </i>
    <i>
      <x v="5"/>
      <x/>
    </i>
  </colItems>
  <dataFields count="1">
    <dataField name="Sum of CUSTOMER_COUNT" fld="0" showDataAs="percentOfRow" baseField="0" baseItem="0" numFmtId="164"/>
  </dataFields>
  <formats count="2">
    <format dxfId="107">
      <pivotArea outline="0" collapsedLevelsAreSubtotals="1" fieldPosition="0"/>
    </format>
    <format dxfId="106">
      <pivotArea outline="0" fieldPosition="0">
        <references count="4">
          <reference field="1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6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EC69A5-10DC-344E-B087-559CD1C5DF99}" name="PivotTable4" cacheId="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N13:O20" firstHeaderRow="1" firstDataRow="1" firstDataCol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6"/>
        <item x="1"/>
        <item x="0"/>
        <item x="2"/>
        <item x="4"/>
        <item x="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B7D666-5DEA-4E40-9C36-E671AFA3E34D}" name="PivotTable3" cacheId="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N3:O10" firstHeaderRow="1" firstDataRow="1" firstDataCol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6"/>
        <item x="1"/>
        <item x="5"/>
        <item x="0"/>
        <item x="3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23D268-9788-B046-A728-6318B860EC5A}" name="PivotTable7" cacheId="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N32:N33" firstHeaderRow="1" firstDataRow="1" firstDataCol="0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CUSTOMER_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B9BB76-B866-EB4D-BB80-FB6A5EABB49D}" name="PivotTable11" cacheId="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M18:AT27" firstHeaderRow="1" firstDataRow="3" firstDataCol="2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6">
        <item x="4"/>
        <item x="0"/>
        <item x="5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6"/>
        <item x="1"/>
        <item x="5"/>
        <item x="0"/>
        <item x="3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6">
        <item x="2"/>
        <item x="5"/>
        <item x="3"/>
        <item x="1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3"/>
        <item x="2"/>
        <item x="0"/>
        <item x="4"/>
        <item x="1"/>
        <item x="6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2"/>
  </rowFields>
  <rowItems count="7">
    <i>
      <x/>
      <x v="4"/>
    </i>
    <i>
      <x v="1"/>
      <x v="5"/>
    </i>
    <i>
      <x v="2"/>
      <x v="3"/>
    </i>
    <i>
      <x v="3"/>
      <x v="6"/>
    </i>
    <i>
      <x v="4"/>
      <x v="1"/>
    </i>
    <i>
      <x v="5"/>
      <x/>
    </i>
    <i>
      <x v="6"/>
      <x v="2"/>
    </i>
  </rowItems>
  <colFields count="2">
    <field x="4"/>
    <field x="1"/>
  </colFields>
  <colItems count="6">
    <i>
      <x/>
      <x v="5"/>
    </i>
    <i>
      <x v="1"/>
      <x v="2"/>
    </i>
    <i>
      <x v="2"/>
      <x v="3"/>
    </i>
    <i>
      <x v="3"/>
      <x v="4"/>
    </i>
    <i>
      <x v="4"/>
      <x v="1"/>
    </i>
    <i>
      <x v="5"/>
      <x/>
    </i>
  </colItems>
  <dataFields count="1">
    <dataField name="Sum of CUSTOMER_COUNT" fld="0" showDataAs="percentOfRow" baseField="0" baseItem="0" numFmtId="164"/>
  </dataFields>
  <formats count="2">
    <format dxfId="109">
      <pivotArea outline="0" collapsedLevelsAreSubtotals="1" fieldPosition="0"/>
    </format>
    <format dxfId="108">
      <pivotArea outline="0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4" count="1" selected="0">
            <x v="5"/>
          </reference>
          <reference field="5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AAB983-D952-CE4C-956F-2C60B3A4E2C6}" name="PivotTable8" cacheId="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N44:R47" firstHeaderRow="1" firstDataRow="3" firstDataCol="1" rowPageCount="1" colPageCount="1"/>
  <pivotFields count="7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">
        <item x="5"/>
        <item x="2"/>
        <item x="3"/>
        <item x="6"/>
        <item x="4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2"/>
        <item x="1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3">
        <item h="1" x="0"/>
        <item h="1"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">
        <item x="2"/>
        <item x="4"/>
        <item x="6"/>
        <item x="0"/>
        <item x="1"/>
        <item x="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2">
    <field x="3"/>
    <field x="2"/>
  </colFields>
  <colItems count="4">
    <i>
      <x/>
      <x v="2"/>
    </i>
    <i>
      <x v="1"/>
      <x v="1"/>
    </i>
    <i>
      <x v="2"/>
      <x/>
    </i>
    <i>
      <x v="3"/>
      <x v="3"/>
    </i>
  </colItems>
  <pageFields count="1">
    <pageField fld="4" hier="-1"/>
  </pageFields>
  <dataFields count="1">
    <dataField name="Sum of CUSTOMER_COUNT" fld="5" showDataAs="percentOfRow" baseField="0" baseItem="0" numFmtId="10"/>
  </dataFields>
  <formats count="13">
    <format dxfId="15">
      <pivotArea type="all" dataOnly="0" outline="0" fieldPosition="0"/>
    </format>
    <format dxfId="14">
      <pivotArea outline="0" collapsedLevelsAreSubtotals="1" fieldPosition="0"/>
    </format>
    <format dxfId="13">
      <pivotArea type="origin" dataOnly="0" labelOnly="1" outline="0" fieldPosition="0"/>
    </format>
    <format dxfId="12">
      <pivotArea field="3" type="button" dataOnly="0" labelOnly="1" outline="0" axis="axisCol" fieldPosition="0"/>
    </format>
    <format dxfId="11">
      <pivotArea field="2" type="button" dataOnly="0" labelOnly="1" outline="0" axis="axisCol" fieldPosition="1"/>
    </format>
    <format dxfId="10">
      <pivotArea type="topRight" dataOnly="0" labelOnly="1" outline="0" fieldPosition="0"/>
    </format>
    <format dxfId="9">
      <pivotArea field="6" type="button" dataOnly="0" labelOnly="1" outline="0"/>
    </format>
    <format dxfId="8">
      <pivotArea field="1" type="button" dataOnly="0" labelOnly="1" outline="0"/>
    </format>
    <format dxfId="7">
      <pivotArea dataOnly="0" labelOnly="1" outline="0" fieldPosition="0">
        <references count="1">
          <reference field="3" count="0"/>
        </references>
      </pivotArea>
    </format>
    <format dxfId="6">
      <pivotArea dataOnly="0" labelOnly="1" outline="0" fieldPosition="0">
        <references count="2">
          <reference field="2" count="1">
            <x v="2"/>
          </reference>
          <reference field="3" count="1" selected="0">
            <x v="0"/>
          </reference>
        </references>
      </pivotArea>
    </format>
    <format dxfId="5">
      <pivotArea dataOnly="0" labelOnly="1" outline="0" fieldPosition="0">
        <references count="2">
          <reference field="2" count="1">
            <x v="1"/>
          </reference>
          <reference field="3" count="1" selected="0">
            <x v="1"/>
          </reference>
        </references>
      </pivotArea>
    </format>
    <format dxfId="4">
      <pivotArea dataOnly="0" labelOnly="1" outline="0" fieldPosition="0">
        <references count="2">
          <reference field="2" count="1">
            <x v="0"/>
          </reference>
          <reference field="3" count="1" selected="0">
            <x v="2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C8F4F7-1E24-C248-9AB7-8D7F00C52FFF}" name="PivotTable7" cacheId="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N17:R20" firstHeaderRow="1" firstDataRow="3" firstDataCol="1" rowPageCount="2" colPageCount="1"/>
  <pivotFields count="7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7">
        <item h="1" x="5"/>
        <item x="2"/>
        <item h="1" x="3"/>
        <item x="6"/>
        <item x="4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2"/>
        <item x="1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3">
        <item h="1" x="0"/>
        <item h="1"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">
        <item x="2"/>
        <item x="4"/>
        <item x="6"/>
        <item x="0"/>
        <item x="1"/>
        <item x="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2">
    <field x="3"/>
    <field x="2"/>
  </colFields>
  <colItems count="4">
    <i>
      <x/>
      <x v="2"/>
    </i>
    <i>
      <x v="1"/>
      <x v="1"/>
    </i>
    <i>
      <x v="2"/>
      <x/>
    </i>
    <i>
      <x v="3"/>
      <x v="3"/>
    </i>
  </colItems>
  <pageFields count="2">
    <pageField fld="4" hier="-1"/>
    <pageField fld="1" hier="-1"/>
  </pageFields>
  <dataFields count="1">
    <dataField name="Sum of CUSTOMER_COUNT" fld="5" showDataAs="percentOfRow" baseField="0" baseItem="0" numFmtId="10"/>
  </dataFields>
  <formats count="14"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3" type="button" dataOnly="0" labelOnly="1" outline="0" axis="axisCol" fieldPosition="0"/>
    </format>
    <format dxfId="25">
      <pivotArea field="2" type="button" dataOnly="0" labelOnly="1" outline="0" axis="axisCol" fieldPosition="1"/>
    </format>
    <format dxfId="24">
      <pivotArea type="topRight" dataOnly="0" labelOnly="1" outline="0" fieldPosition="0"/>
    </format>
    <format dxfId="23">
      <pivotArea field="6" type="button" dataOnly="0" labelOnly="1" outline="0"/>
    </format>
    <format dxfId="22">
      <pivotArea field="1" type="button" dataOnly="0" labelOnly="1" outline="0" axis="axisPage" fieldPosition="1"/>
    </format>
    <format dxfId="21">
      <pivotArea dataOnly="0" labelOnly="1" outline="0" fieldPosition="0">
        <references count="1">
          <reference field="3" count="0"/>
        </references>
      </pivotArea>
    </format>
    <format dxfId="20">
      <pivotArea dataOnly="0" labelOnly="1" outline="0" fieldPosition="0">
        <references count="2">
          <reference field="2" count="1">
            <x v="2"/>
          </reference>
          <reference field="3" count="1" selected="0">
            <x v="0"/>
          </reference>
        </references>
      </pivotArea>
    </format>
    <format dxfId="19">
      <pivotArea dataOnly="0" labelOnly="1" outline="0" fieldPosition="0">
        <references count="2">
          <reference field="2" count="1">
            <x v="1"/>
          </reference>
          <reference field="3" count="1" selected="0">
            <x v="1"/>
          </reference>
        </references>
      </pivotArea>
    </format>
    <format dxfId="18">
      <pivotArea dataOnly="0" labelOnly="1" outline="0" fieldPosition="0">
        <references count="2">
          <reference field="2" count="1">
            <x v="0"/>
          </reference>
          <reference field="3" count="1" selected="0">
            <x v="2"/>
          </reference>
        </references>
      </pivotArea>
    </format>
    <format dxfId="17">
      <pivotArea dataOnly="0" labelOnly="1" outline="0" fieldPosition="0">
        <references count="2">
          <reference field="2" count="1">
            <x v="3"/>
          </reference>
          <reference field="3" count="1" selected="0">
            <x v="3"/>
          </reference>
        </references>
      </pivotArea>
    </format>
    <format dxfId="1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7BB8C-CAB3-B54E-8394-6133A8D7B2F4}" name="PivotTable6" cacheId="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N30:S39" firstHeaderRow="1" firstDataRow="3" firstDataCol="2" rowPageCount="1" colPageCount="1"/>
  <pivotFields count="7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2"/>
        <item x="3"/>
        <item x="6"/>
        <item x="4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2"/>
        <item x="1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3">
        <item x="0"/>
        <item h="1" x="2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2"/>
        <item x="4"/>
        <item x="6"/>
        <item x="0"/>
        <item x="1"/>
        <item x="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1"/>
  </rowFields>
  <rowItems count="7">
    <i>
      <x/>
      <x v="1"/>
    </i>
    <i>
      <x v="1"/>
      <x v="4"/>
    </i>
    <i>
      <x v="2"/>
      <x v="3"/>
    </i>
    <i>
      <x v="3"/>
      <x v="6"/>
    </i>
    <i>
      <x v="4"/>
      <x v="5"/>
    </i>
    <i>
      <x v="5"/>
      <x v="2"/>
    </i>
    <i>
      <x v="6"/>
      <x/>
    </i>
  </rowItems>
  <colFields count="2">
    <field x="3"/>
    <field x="2"/>
  </colFields>
  <colItems count="4">
    <i>
      <x/>
      <x v="1"/>
    </i>
    <i>
      <x v="1"/>
      <x/>
    </i>
    <i>
      <x v="2"/>
      <x v="3"/>
    </i>
    <i>
      <x v="3"/>
      <x v="2"/>
    </i>
  </colItems>
  <pageFields count="1">
    <pageField fld="4" hier="-1"/>
  </pageFields>
  <dataFields count="1">
    <dataField name="Sum of CUSTOMER_COUNT" fld="5" showDataAs="percentOfRow" baseField="0" baseItem="0" numFmtId="10"/>
  </dataFields>
  <formats count="22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3" type="button" dataOnly="0" labelOnly="1" outline="0" axis="axisCol" fieldPosition="0"/>
    </format>
    <format dxfId="47">
      <pivotArea field="2" type="button" dataOnly="0" labelOnly="1" outline="0" axis="axisCol" fieldPosition="1"/>
    </format>
    <format dxfId="46">
      <pivotArea type="topRight" dataOnly="0" labelOnly="1" outline="0" fieldPosition="0"/>
    </format>
    <format dxfId="45">
      <pivotArea field="6" type="button" dataOnly="0" labelOnly="1" outline="0" axis="axisRow" fieldPosition="0"/>
    </format>
    <format dxfId="44">
      <pivotArea field="1" type="button" dataOnly="0" labelOnly="1" outline="0" axis="axisRow" fieldPosition="1"/>
    </format>
    <format dxfId="43">
      <pivotArea dataOnly="0" labelOnly="1" outline="0" fieldPosition="0">
        <references count="1">
          <reference field="6" count="0"/>
        </references>
      </pivotArea>
    </format>
    <format dxfId="42">
      <pivotArea dataOnly="0" labelOnly="1" outline="0" fieldPosition="0">
        <references count="2">
          <reference field="1" count="1">
            <x v="1"/>
          </reference>
          <reference field="6" count="1" selected="0">
            <x v="0"/>
          </reference>
        </references>
      </pivotArea>
    </format>
    <format dxfId="41">
      <pivotArea dataOnly="0" labelOnly="1" outline="0" fieldPosition="0">
        <references count="2">
          <reference field="1" count="1">
            <x v="4"/>
          </reference>
          <reference field="6" count="1" selected="0">
            <x v="1"/>
          </reference>
        </references>
      </pivotArea>
    </format>
    <format dxfId="40">
      <pivotArea dataOnly="0" labelOnly="1" outline="0" fieldPosition="0">
        <references count="2">
          <reference field="1" count="1">
            <x v="3"/>
          </reference>
          <reference field="6" count="1" selected="0">
            <x v="2"/>
          </reference>
        </references>
      </pivotArea>
    </format>
    <format dxfId="39">
      <pivotArea dataOnly="0" labelOnly="1" outline="0" fieldPosition="0">
        <references count="2">
          <reference field="1" count="1">
            <x v="6"/>
          </reference>
          <reference field="6" count="1" selected="0">
            <x v="3"/>
          </reference>
        </references>
      </pivotArea>
    </format>
    <format dxfId="38">
      <pivotArea dataOnly="0" labelOnly="1" outline="0" fieldPosition="0">
        <references count="2">
          <reference field="1" count="1">
            <x v="5"/>
          </reference>
          <reference field="6" count="1" selected="0">
            <x v="4"/>
          </reference>
        </references>
      </pivotArea>
    </format>
    <format dxfId="37">
      <pivotArea dataOnly="0" labelOnly="1" outline="0" fieldPosition="0">
        <references count="2">
          <reference field="1" count="1">
            <x v="2"/>
          </reference>
          <reference field="6" count="1" selected="0">
            <x v="5"/>
          </reference>
        </references>
      </pivotArea>
    </format>
    <format dxfId="36">
      <pivotArea dataOnly="0" labelOnly="1" outline="0" fieldPosition="0">
        <references count="2">
          <reference field="1" count="1">
            <x v="0"/>
          </reference>
          <reference field="6" count="1" selected="0">
            <x v="6"/>
          </reference>
        </references>
      </pivotArea>
    </format>
    <format dxfId="35">
      <pivotArea dataOnly="0" labelOnly="1" outline="0" fieldPosition="0">
        <references count="1">
          <reference field="3" count="0"/>
        </references>
      </pivotArea>
    </format>
    <format dxfId="34">
      <pivotArea dataOnly="0" labelOnly="1" outline="0" fieldPosition="0">
        <references count="2">
          <reference field="2" count="1">
            <x v="1"/>
          </reference>
          <reference field="3" count="1" selected="0">
            <x v="0"/>
          </reference>
        </references>
      </pivotArea>
    </format>
    <format dxfId="33">
      <pivotArea dataOnly="0" labelOnly="1" outline="0" fieldPosition="0">
        <references count="2">
          <reference field="2" count="1">
            <x v="0"/>
          </reference>
          <reference field="3" count="1" selected="0">
            <x v="1"/>
          </reference>
        </references>
      </pivotArea>
    </format>
    <format dxfId="32">
      <pivotArea dataOnly="0" labelOnly="1" outline="0" fieldPosition="0">
        <references count="2">
          <reference field="2" count="1">
            <x v="3"/>
          </reference>
          <reference field="3" count="1" selected="0">
            <x v="2"/>
          </reference>
        </references>
      </pivotArea>
    </format>
    <format dxfId="31">
      <pivotArea dataOnly="0" labelOnly="1" outline="0" fieldPosition="0">
        <references count="2">
          <reference field="2" count="1">
            <x v="2"/>
          </reference>
          <reference field="3" count="1" selected="0">
            <x v="3"/>
          </reference>
        </references>
      </pivotArea>
    </format>
    <format dxfId="3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C13F70-3B31-3A41-BA1D-07D6E99FC5D4}" name="PivotTable5" cacheId="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N4:S13" firstHeaderRow="1" firstDataRow="3" firstDataCol="2" rowPageCount="1" colPageCount="1"/>
  <pivotFields count="7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2"/>
        <item x="3"/>
        <item x="6"/>
        <item x="4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2"/>
        <item x="1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3">
        <item h="1" x="0"/>
        <item h="1"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2"/>
        <item x="4"/>
        <item x="6"/>
        <item x="0"/>
        <item x="1"/>
        <item x="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1"/>
  </rowFields>
  <rowItems count="7">
    <i>
      <x/>
      <x v="1"/>
    </i>
    <i>
      <x v="1"/>
      <x v="4"/>
    </i>
    <i>
      <x v="2"/>
      <x v="3"/>
    </i>
    <i>
      <x v="3"/>
      <x v="6"/>
    </i>
    <i>
      <x v="4"/>
      <x v="5"/>
    </i>
    <i>
      <x v="5"/>
      <x v="2"/>
    </i>
    <i>
      <x v="6"/>
      <x/>
    </i>
  </rowItems>
  <colFields count="2">
    <field x="3"/>
    <field x="2"/>
  </colFields>
  <colItems count="4">
    <i>
      <x/>
      <x v="2"/>
    </i>
    <i>
      <x v="1"/>
      <x v="1"/>
    </i>
    <i>
      <x v="2"/>
      <x/>
    </i>
    <i>
      <x v="3"/>
      <x v="3"/>
    </i>
  </colItems>
  <pageFields count="1">
    <pageField fld="4" hier="-1"/>
  </pageFields>
  <dataFields count="1">
    <dataField name="Sum of CUSTOMER_COUNT" fld="5" showDataAs="percentOfRow" baseField="0" baseItem="0" numFmtId="10"/>
  </dataFields>
  <formats count="22">
    <format dxfId="73">
      <pivotArea type="all" dataOnly="0" outline="0" fieldPosition="0"/>
    </format>
    <format dxfId="72">
      <pivotArea outline="0" collapsedLevelsAreSubtotals="1" fieldPosition="0"/>
    </format>
    <format dxfId="71">
      <pivotArea type="origin" dataOnly="0" labelOnly="1" outline="0" fieldPosition="0"/>
    </format>
    <format dxfId="70">
      <pivotArea field="3" type="button" dataOnly="0" labelOnly="1" outline="0" axis="axisCol" fieldPosition="0"/>
    </format>
    <format dxfId="69">
      <pivotArea field="2" type="button" dataOnly="0" labelOnly="1" outline="0" axis="axisCol" fieldPosition="1"/>
    </format>
    <format dxfId="68">
      <pivotArea type="topRight" dataOnly="0" labelOnly="1" outline="0" fieldPosition="0"/>
    </format>
    <format dxfId="67">
      <pivotArea field="6" type="button" dataOnly="0" labelOnly="1" outline="0" axis="axisRow" fieldPosition="0"/>
    </format>
    <format dxfId="66">
      <pivotArea field="1" type="button" dataOnly="0" labelOnly="1" outline="0" axis="axisRow" fieldPosition="1"/>
    </format>
    <format dxfId="65">
      <pivotArea dataOnly="0" labelOnly="1" outline="0" fieldPosition="0">
        <references count="1">
          <reference field="6" count="0"/>
        </references>
      </pivotArea>
    </format>
    <format dxfId="64">
      <pivotArea dataOnly="0" labelOnly="1" outline="0" fieldPosition="0">
        <references count="2">
          <reference field="1" count="1">
            <x v="1"/>
          </reference>
          <reference field="6" count="1" selected="0">
            <x v="0"/>
          </reference>
        </references>
      </pivotArea>
    </format>
    <format dxfId="63">
      <pivotArea dataOnly="0" labelOnly="1" outline="0" fieldPosition="0">
        <references count="2">
          <reference field="1" count="1">
            <x v="4"/>
          </reference>
          <reference field="6" count="1" selected="0">
            <x v="1"/>
          </reference>
        </references>
      </pivotArea>
    </format>
    <format dxfId="62">
      <pivotArea dataOnly="0" labelOnly="1" outline="0" fieldPosition="0">
        <references count="2">
          <reference field="1" count="1">
            <x v="3"/>
          </reference>
          <reference field="6" count="1" selected="0">
            <x v="2"/>
          </reference>
        </references>
      </pivotArea>
    </format>
    <format dxfId="61">
      <pivotArea dataOnly="0" labelOnly="1" outline="0" fieldPosition="0">
        <references count="2">
          <reference field="1" count="1">
            <x v="6"/>
          </reference>
          <reference field="6" count="1" selected="0">
            <x v="3"/>
          </reference>
        </references>
      </pivotArea>
    </format>
    <format dxfId="60">
      <pivotArea dataOnly="0" labelOnly="1" outline="0" fieldPosition="0">
        <references count="2">
          <reference field="1" count="1">
            <x v="5"/>
          </reference>
          <reference field="6" count="1" selected="0">
            <x v="4"/>
          </reference>
        </references>
      </pivotArea>
    </format>
    <format dxfId="59">
      <pivotArea dataOnly="0" labelOnly="1" outline="0" fieldPosition="0">
        <references count="2">
          <reference field="1" count="1">
            <x v="2"/>
          </reference>
          <reference field="6" count="1" selected="0">
            <x v="5"/>
          </reference>
        </references>
      </pivotArea>
    </format>
    <format dxfId="58">
      <pivotArea dataOnly="0" labelOnly="1" outline="0" fieldPosition="0">
        <references count="2">
          <reference field="1" count="1">
            <x v="0"/>
          </reference>
          <reference field="6" count="1" selected="0">
            <x v="6"/>
          </reference>
        </references>
      </pivotArea>
    </format>
    <format dxfId="57">
      <pivotArea dataOnly="0" labelOnly="1" outline="0" fieldPosition="0">
        <references count="1">
          <reference field="3" count="0"/>
        </references>
      </pivotArea>
    </format>
    <format dxfId="56">
      <pivotArea dataOnly="0" labelOnly="1" outline="0" fieldPosition="0">
        <references count="2">
          <reference field="2" count="1">
            <x v="2"/>
          </reference>
          <reference field="3" count="1" selected="0">
            <x v="0"/>
          </reference>
        </references>
      </pivotArea>
    </format>
    <format dxfId="55">
      <pivotArea dataOnly="0" labelOnly="1" outline="0" fieldPosition="0">
        <references count="2">
          <reference field="2" count="1">
            <x v="1"/>
          </reference>
          <reference field="3" count="1" selected="0">
            <x v="1"/>
          </reference>
        </references>
      </pivotArea>
    </format>
    <format dxfId="54">
      <pivotArea dataOnly="0" labelOnly="1" outline="0" fieldPosition="0">
        <references count="2">
          <reference field="2" count="1">
            <x v="0"/>
          </reference>
          <reference field="3" count="1" selected="0">
            <x v="2"/>
          </reference>
        </references>
      </pivotArea>
    </format>
    <format dxfId="53">
      <pivotArea dataOnly="0" labelOnly="1" outline="0" fieldPosition="0">
        <references count="2">
          <reference field="2" count="1">
            <x v="3"/>
          </reference>
          <reference field="3" count="1" selected="0">
            <x v="3"/>
          </reference>
        </references>
      </pivotArea>
    </format>
    <format dxfId="5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E7C9CB-9BBC-494C-8CE9-4379970DFDFF}" name="PivotTable10" cacheId="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N59:S68" firstHeaderRow="1" firstDataRow="3" firstDataCol="2" rowPageCount="1" colPageCount="1"/>
  <pivotFields count="7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2"/>
        <item x="3"/>
        <item x="6"/>
        <item x="4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2"/>
        <item x="1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3">
        <item h="1" x="0"/>
        <item x="2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2"/>
        <item x="4"/>
        <item x="6"/>
        <item x="0"/>
        <item x="1"/>
        <item x="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1"/>
  </rowFields>
  <rowItems count="7">
    <i>
      <x/>
      <x v="1"/>
    </i>
    <i>
      <x v="1"/>
      <x v="4"/>
    </i>
    <i>
      <x v="2"/>
      <x v="3"/>
    </i>
    <i>
      <x v="3"/>
      <x v="6"/>
    </i>
    <i>
      <x v="4"/>
      <x v="5"/>
    </i>
    <i>
      <x v="5"/>
      <x v="2"/>
    </i>
    <i>
      <x v="6"/>
      <x/>
    </i>
  </rowItems>
  <colFields count="2">
    <field x="3"/>
    <field x="2"/>
  </colFields>
  <colItems count="4">
    <i>
      <x/>
      <x v="1"/>
    </i>
    <i>
      <x v="1"/>
      <x/>
    </i>
    <i>
      <x v="2"/>
      <x v="3"/>
    </i>
    <i>
      <x v="3"/>
      <x v="2"/>
    </i>
  </colItems>
  <pageFields count="1">
    <pageField fld="4" hier="-1"/>
  </pageFields>
  <dataFields count="1">
    <dataField name="Sum of CUSTOMER_COUNT" fld="5" showDataAs="percentOfRow" baseField="0" baseItem="0" numFmtId="10"/>
  </dataFields>
  <formats count="22">
    <format dxfId="95">
      <pivotArea type="all" dataOnly="0" outline="0" fieldPosition="0"/>
    </format>
    <format dxfId="94">
      <pivotArea outline="0" collapsedLevelsAreSubtotals="1" fieldPosition="0"/>
    </format>
    <format dxfId="93">
      <pivotArea type="origin" dataOnly="0" labelOnly="1" outline="0" fieldPosition="0"/>
    </format>
    <format dxfId="92">
      <pivotArea field="3" type="button" dataOnly="0" labelOnly="1" outline="0" axis="axisCol" fieldPosition="0"/>
    </format>
    <format dxfId="91">
      <pivotArea field="2" type="button" dataOnly="0" labelOnly="1" outline="0" axis="axisCol" fieldPosition="1"/>
    </format>
    <format dxfId="90">
      <pivotArea type="topRight" dataOnly="0" labelOnly="1" outline="0" fieldPosition="0"/>
    </format>
    <format dxfId="89">
      <pivotArea field="6" type="button" dataOnly="0" labelOnly="1" outline="0" axis="axisRow" fieldPosition="0"/>
    </format>
    <format dxfId="88">
      <pivotArea field="1" type="button" dataOnly="0" labelOnly="1" outline="0" axis="axisRow" fieldPosition="1"/>
    </format>
    <format dxfId="87">
      <pivotArea dataOnly="0" labelOnly="1" outline="0" fieldPosition="0">
        <references count="1">
          <reference field="6" count="0"/>
        </references>
      </pivotArea>
    </format>
    <format dxfId="86">
      <pivotArea dataOnly="0" labelOnly="1" outline="0" fieldPosition="0">
        <references count="2">
          <reference field="1" count="1">
            <x v="1"/>
          </reference>
          <reference field="6" count="1" selected="0">
            <x v="0"/>
          </reference>
        </references>
      </pivotArea>
    </format>
    <format dxfId="85">
      <pivotArea dataOnly="0" labelOnly="1" outline="0" fieldPosition="0">
        <references count="2">
          <reference field="1" count="1">
            <x v="4"/>
          </reference>
          <reference field="6" count="1" selected="0">
            <x v="1"/>
          </reference>
        </references>
      </pivotArea>
    </format>
    <format dxfId="84">
      <pivotArea dataOnly="0" labelOnly="1" outline="0" fieldPosition="0">
        <references count="2">
          <reference field="1" count="1">
            <x v="3"/>
          </reference>
          <reference field="6" count="1" selected="0">
            <x v="2"/>
          </reference>
        </references>
      </pivotArea>
    </format>
    <format dxfId="83">
      <pivotArea dataOnly="0" labelOnly="1" outline="0" fieldPosition="0">
        <references count="2">
          <reference field="1" count="1">
            <x v="6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2">
          <reference field="1" count="1">
            <x v="5"/>
          </reference>
          <reference field="6" count="1" selected="0">
            <x v="4"/>
          </reference>
        </references>
      </pivotArea>
    </format>
    <format dxfId="81">
      <pivotArea dataOnly="0" labelOnly="1" outline="0" fieldPosition="0">
        <references count="2">
          <reference field="1" count="1">
            <x v="2"/>
          </reference>
          <reference field="6" count="1" selected="0">
            <x v="5"/>
          </reference>
        </references>
      </pivotArea>
    </format>
    <format dxfId="80">
      <pivotArea dataOnly="0" labelOnly="1" outline="0" fieldPosition="0">
        <references count="2">
          <reference field="1" count="1">
            <x v="0"/>
          </reference>
          <reference field="6" count="1" selected="0">
            <x v="6"/>
          </reference>
        </references>
      </pivotArea>
    </format>
    <format dxfId="79">
      <pivotArea dataOnly="0" labelOnly="1" outline="0" fieldPosition="0">
        <references count="1">
          <reference field="3" count="0"/>
        </references>
      </pivotArea>
    </format>
    <format dxfId="78">
      <pivotArea dataOnly="0" labelOnly="1" outline="0" fieldPosition="0">
        <references count="2">
          <reference field="2" count="1">
            <x v="1"/>
          </reference>
          <reference field="3" count="1" selected="0">
            <x v="0"/>
          </reference>
        </references>
      </pivotArea>
    </format>
    <format dxfId="77">
      <pivotArea dataOnly="0" labelOnly="1" outline="0" fieldPosition="0">
        <references count="2">
          <reference field="2" count="1">
            <x v="0"/>
          </reference>
          <reference field="3" count="1" selected="0">
            <x v="1"/>
          </reference>
        </references>
      </pivotArea>
    </format>
    <format dxfId="76">
      <pivotArea dataOnly="0" labelOnly="1" outline="0" fieldPosition="0">
        <references count="2">
          <reference field="2" count="1">
            <x v="3"/>
          </reference>
          <reference field="3" count="1" selected="0">
            <x v="2"/>
          </reference>
        </references>
      </pivotArea>
    </format>
    <format dxfId="75">
      <pivotArea dataOnly="0" labelOnly="1" outline="0" fieldPosition="0">
        <references count="2">
          <reference field="2" count="1">
            <x v="2"/>
          </reference>
          <reference field="3" count="1" selected="0">
            <x v="3"/>
          </reference>
        </references>
      </pivotArea>
    </format>
    <format dxfId="7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C96C5-15DF-CA43-9154-EE7940BC4959}" name="PivotTable12" cacheId="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O3:T12" firstHeaderRow="1" firstDataRow="3" firstDataCol="2" rowPageCount="1" colPageCount="1"/>
  <pivotFields count="9">
    <pivotField axis="axisRow" compact="0" outline="0" showAll="0" defaultSubtotal="0">
      <items count="7">
        <item x="6"/>
        <item x="4"/>
        <item x="2"/>
        <item x="3"/>
        <item x="5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0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1"/>
        <item x="3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3">
        <item h="1" x="0"/>
        <item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7">
        <item x="4"/>
        <item x="5"/>
        <item x="3"/>
        <item x="1"/>
        <item x="0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0"/>
  </rowFields>
  <rowItems count="7">
    <i>
      <x/>
      <x v="1"/>
    </i>
    <i>
      <x v="1"/>
      <x v="4"/>
    </i>
    <i>
      <x v="2"/>
      <x v="3"/>
    </i>
    <i>
      <x v="3"/>
      <x v="6"/>
    </i>
    <i>
      <x v="4"/>
      <x v="5"/>
    </i>
    <i>
      <x v="5"/>
      <x v="2"/>
    </i>
    <i>
      <x v="6"/>
      <x/>
    </i>
  </rowItems>
  <colFields count="2">
    <field x="2"/>
    <field x="1"/>
  </colFields>
  <colItems count="4">
    <i>
      <x/>
      <x v="2"/>
    </i>
    <i>
      <x v="1"/>
      <x v="1"/>
    </i>
    <i>
      <x v="2"/>
      <x/>
    </i>
    <i>
      <x v="3"/>
      <x v="3"/>
    </i>
  </colItems>
  <pageFields count="1">
    <pageField fld="3" hier="-1"/>
  </pageFields>
  <dataFields count="1">
    <dataField name="Sum of SPEND_PER_CUSTOMER" fld="7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56117-E752-744C-A6AF-6DE7F8E1015F}" name="PivotTable15" cacheId="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O31:T39" firstHeaderRow="1" firstDataRow="3" firstDataCol="2" rowPageCount="1" colPageCount="1"/>
  <pivotFields count="9">
    <pivotField axis="axisRow" compact="0" outline="0" showAll="0" defaultSubtotal="0">
      <items count="7">
        <item x="6"/>
        <item x="4"/>
        <item x="2"/>
        <item x="3"/>
        <item x="5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0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1"/>
        <item x="3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3">
        <item h="1" x="0"/>
        <item h="1"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7">
        <item x="4"/>
        <item x="5"/>
        <item x="3"/>
        <item x="1"/>
        <item x="0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0"/>
  </rowFields>
  <rowItems count="6">
    <i>
      <x/>
      <x v="1"/>
    </i>
    <i>
      <x v="1"/>
      <x v="4"/>
    </i>
    <i>
      <x v="2"/>
      <x v="3"/>
    </i>
    <i>
      <x v="3"/>
      <x v="6"/>
    </i>
    <i>
      <x v="4"/>
      <x v="5"/>
    </i>
    <i>
      <x v="5"/>
      <x v="2"/>
    </i>
  </rowItems>
  <colFields count="2">
    <field x="2"/>
    <field x="1"/>
  </colFields>
  <colItems count="4">
    <i>
      <x/>
      <x v="2"/>
    </i>
    <i>
      <x v="1"/>
      <x v="1"/>
    </i>
    <i>
      <x v="2"/>
      <x/>
    </i>
    <i>
      <x v="3"/>
      <x v="3"/>
    </i>
  </colItems>
  <pageFields count="1">
    <pageField fld="3" hier="-1"/>
  </pageFields>
  <dataFields count="1">
    <dataField name="Sum of SPEND_PER_CUSTOMER" fld="7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B3E7B-6B1F-2347-A4B2-D4E7E910F180}" name="PivotTable14" cacheId="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O17:T25" firstHeaderRow="1" firstDataRow="3" firstDataCol="2" rowPageCount="1" colPageCount="1"/>
  <pivotFields count="9">
    <pivotField axis="axisRow" compact="0" outline="0" showAll="0" defaultSubtotal="0">
      <items count="7">
        <item x="6"/>
        <item x="4"/>
        <item x="2"/>
        <item x="3"/>
        <item x="5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0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1"/>
        <item x="3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3">
        <item x="0"/>
        <item h="1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7">
        <item x="4"/>
        <item x="5"/>
        <item x="3"/>
        <item x="1"/>
        <item x="0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0"/>
  </rowFields>
  <rowItems count="6">
    <i>
      <x/>
      <x v="1"/>
    </i>
    <i>
      <x v="1"/>
      <x v="4"/>
    </i>
    <i>
      <x v="2"/>
      <x v="3"/>
    </i>
    <i>
      <x v="3"/>
      <x v="6"/>
    </i>
    <i>
      <x v="4"/>
      <x v="5"/>
    </i>
    <i>
      <x v="5"/>
      <x v="2"/>
    </i>
  </rowItems>
  <colFields count="2">
    <field x="2"/>
    <field x="1"/>
  </colFields>
  <colItems count="4">
    <i>
      <x/>
      <x v="2"/>
    </i>
    <i>
      <x v="1"/>
      <x v="1"/>
    </i>
    <i>
      <x v="2"/>
      <x/>
    </i>
    <i>
      <x v="3"/>
      <x v="3"/>
    </i>
  </colItems>
  <pageFields count="1">
    <pageField fld="3" hier="-1"/>
  </pageFields>
  <dataFields count="1">
    <dataField name="Sum of SPEND_PER_CUSTOMER" fld="7" baseField="0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6D54AA-7099-2D4E-B545-B60E5B4B1DDA}" name="segmentation_overview" displayName="segmentation_overview" ref="A1:G16" totalsRowShown="0">
  <tableColumns count="7">
    <tableColumn id="1" xr3:uid="{001527F7-EF82-B64B-88FF-2098C9CD2388}" name="CURRENT_SEGMENT"/>
    <tableColumn id="2" xr3:uid="{3080E635-A0F9-F64E-A50A-4CD1C2FAC2EE}" name="CURRENT_SEGMENT_ID"/>
    <tableColumn id="3" xr3:uid="{85894615-A6FD-9E49-B0E6-68909CFF6E0A}" name="CUST_SALES"/>
    <tableColumn id="4" xr3:uid="{DEA668C9-7B42-CC46-91FD-C66E997D6451}" name="QUANTITY"/>
    <tableColumn id="5" xr3:uid="{BAE6C4CC-F2C0-AF44-86D9-FBCE94A56F2F}" name="CUST_VISITS"/>
    <tableColumn id="6" xr3:uid="{80F972A3-DAA9-4B4E-95C9-E95A70AE838F}" name="CUSTOMERS"/>
    <tableColumn id="7" xr3:uid="{F458E47F-FC60-D14B-B1E0-88CCB2B86FFD}" name="START_WEEK_LOOKBAC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A95F51-63D5-034D-8163-43D96421BB5F}" name="segments_overtime" displayName="segments_overtime" ref="A1:D833" totalsRowShown="0">
  <autoFilter ref="A1:D833" xr:uid="{E6A95F51-63D5-034D-8163-43D96421BB5F}"/>
  <sortState xmlns:xlrd2="http://schemas.microsoft.com/office/spreadsheetml/2017/richdata2" ref="A2:D1570">
    <sortCondition ref="A1:A1570"/>
  </sortState>
  <tableColumns count="4">
    <tableColumn id="1" xr3:uid="{BA7D6E06-A257-CC4E-A5EA-C0A9B10630B7}" name="REFRESH_DATE" dataDxfId="135"/>
    <tableColumn id="2" xr3:uid="{3DB89D55-9687-E84D-96D3-BBDC2262415A}" name="SEGMENT_DESC_HIGH_LEVEL"/>
    <tableColumn id="3" xr3:uid="{5C00535E-CD9B-FB4B-937A-312BE49EEDE4}" name="SEGMENT_ORDER"/>
    <tableColumn id="4" xr3:uid="{B1F26305-A5C2-3746-BB1E-B3405B425FD3}" name="CUSTOM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9DE428-F1CF-574A-8604-6E07334FC67E}" name="sales_segemented_overtime" displayName="sales_segemented_overtime" ref="A1:D521" totalsRowShown="0" headerRowDxfId="133" dataDxfId="132">
  <autoFilter ref="A1:D521" xr:uid="{939DE428-F1CF-574A-8604-6E07334FC67E}"/>
  <tableColumns count="4">
    <tableColumn id="1" xr3:uid="{39320FAD-BAB7-3D49-93D5-6771F45CF439}" name="WEEK_ENDING" dataDxfId="131"/>
    <tableColumn id="3" xr3:uid="{FEA7DF3E-9F24-EF44-940F-D4A6C27EE6EC}" name="SPEND" dataDxfId="130"/>
    <tableColumn id="4" xr3:uid="{E7A4F5CE-EA34-584A-AAAE-0D6D6974BB04}" name="SEGMENT_DESC" dataDxfId="129"/>
    <tableColumn id="5" xr3:uid="{EB78A380-4F4C-4846-B2FF-382E2E2CFA89}" name="SEGMENT_ID" dataDxfId="1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C6E7B9-8EEB-4743-BC8D-44A48D2409F6}" name="card_cash_summary" displayName="card_cash_summary" ref="B3:G9" totalsRowShown="0">
  <autoFilter ref="B3:G9" xr:uid="{60C6E7B9-8EEB-4743-BC8D-44A48D2409F6}"/>
  <tableColumns count="6">
    <tableColumn id="1" xr3:uid="{85B02636-B7DC-1146-97DD-77C570954786}" name="SPEND"/>
    <tableColumn id="2" xr3:uid="{B07A38A3-B9C6-7742-997D-E32448240ABD}" name="BASKETS"/>
    <tableColumn id="3" xr3:uid="{97673683-9197-CB4A-8033-79AB219613CB}" name="QUANTITY"/>
    <tableColumn id="4" xr3:uid="{0D6FEA88-4897-A145-81AD-EAD17F4EF237}" name="CUSTOMERS"/>
    <tableColumn id="5" xr3:uid="{B949AEA0-986C-4F44-834D-2D2A0EB54807}" name="DATA_TYPE"/>
    <tableColumn id="6" xr3:uid="{13430D4E-329E-C148-999A-311AD7D11772}" name="TIME_PERIO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516CB-C21A-7140-B4AD-32E440BF1000}" name="unidentified_vs_active_overtime" displayName="unidentified_vs_active_overtime" ref="A1:C209" totalsRowShown="0">
  <autoFilter ref="A1:C209" xr:uid="{E70516CB-C21A-7140-B4AD-32E440BF1000}"/>
  <tableColumns count="3">
    <tableColumn id="1" xr3:uid="{4815AB8E-DC3B-AB45-9A38-624AA94A7163}" name="SPEND"/>
    <tableColumn id="2" xr3:uid="{28C2E6B4-1E20-4844-B07B-C3AB5D82BBDB}" name="WEEK_ENDING" dataDxfId="123"/>
    <tableColumn id="3" xr3:uid="{8E0EF542-8155-E847-A6F5-CBAD4DFB5284}" name="UNIDENTIFIED_OR_ACTVIV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5BA58F-320C-0C4C-8AFB-1C3C2DE6337A}" name="kdt_cube" displayName="kdt_cube" ref="A3:M135" totalsRowShown="0">
  <autoFilter ref="A3:M135" xr:uid="{535BA58F-320C-0C4C-8AFB-1C3C2DE6337A}"/>
  <tableColumns count="13">
    <tableColumn id="1" xr3:uid="{7EC394E6-7D67-754C-9D67-67B16811D740}" name="CHANNEL_ID"/>
    <tableColumn id="2" xr3:uid="{09908075-4EB2-D542-A0A7-7EFF82D6A454}" name="TIME_PERIOD"/>
    <tableColumn id="3" xr3:uid="{84ABD5B4-355F-2F43-B074-5780132CB3A8}" name="GROUPED_RFM_SEGMENT"/>
    <tableColumn id="4" xr3:uid="{8AFABE8E-490C-834D-B312-AA813D487851}" name="BUSINESS_UNIT"/>
    <tableColumn id="5" xr3:uid="{8ABCD98D-706B-BB40-98DF-7027B6975FA1}" name="CUST_SALES"/>
    <tableColumn id="6" xr3:uid="{68F231F0-81F1-504E-97BB-4806AA747D5B}" name="QUANTITY"/>
    <tableColumn id="7" xr3:uid="{C4CF0F6D-846B-3C4B-89EE-271F8DEEB38E}" name="CUST_VISITS"/>
    <tableColumn id="8" xr3:uid="{0DD4769E-8F74-C943-98B2-47A9DD8DF6E3}" name="CUSTOMERS"/>
    <tableColumn id="9" xr3:uid="{A9948EC2-3D44-8145-B350-0EF41658A126}" name="CHANNEL"/>
    <tableColumn id="11" xr3:uid="{16B2404A-5F7D-3646-B4D8-D3177377C163}" name="ORDER">
      <calculatedColumnFormula>VLOOKUP(C4, $O$5:$P$13, 2, FALSE)</calculatedColumnFormula>
    </tableColumn>
    <tableColumn id="12" xr3:uid="{784EB9A0-FDF7-7A47-BA2E-9CD7A4160FE5}" name="TIME_PERIOD_ORDER">
      <calculatedColumnFormula>VLOOKUP(B4,$O$16:$P$19, 2, FALSE)</calculatedColumnFormula>
    </tableColumn>
    <tableColumn id="13" xr3:uid="{943489E4-577C-8C46-958D-A4EBB7C1E5DD}" name="CHANNEL_ORDER">
      <calculatedColumnFormula>VLOOKUP(kdt_cube[[#This Row],[CHANNEL]], $O$23:$P$27, 2, FALSE)</calculatedColumnFormula>
    </tableColumn>
    <tableColumn id="14" xr3:uid="{A273CF8D-65AB-ED4F-908D-A87A1F9AE781}" name="BUSINESS_UNIT_ORDER">
      <calculatedColumnFormula>VLOOKUP(D4,$O$30:$P$38, 2, FALSE)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DEE87D-45AF-DE4E-AE0A-CC86404F35FD}" name="rolling_transitions" displayName="rolling_transitions" ref="A3:H1830" totalsRowShown="0">
  <autoFilter ref="A3:H1830" xr:uid="{0ADEE87D-45AF-DE4E-AE0A-CC86404F35FD}"/>
  <sortState xmlns:xlrd2="http://schemas.microsoft.com/office/spreadsheetml/2017/richdata2" ref="A4:H1827">
    <sortCondition ref="D3:D1827"/>
  </sortState>
  <tableColumns count="8">
    <tableColumn id="1" xr3:uid="{C2C135E4-8C30-8943-B706-7D20E37E22F1}" name="CUSTOMER_COUNT"/>
    <tableColumn id="2" xr3:uid="{7B4EB332-CF70-3347-9959-49E26A86F021}" name="CURRENT_SEGMENT"/>
    <tableColumn id="3" xr3:uid="{BF9B4822-4BDC-5440-ACB1-0CB4C1ADBDEE}" name="PREVIOUS_SEGMENT"/>
    <tableColumn id="4" xr3:uid="{AB0A588E-FEB7-B346-B358-AB70F3129616}" name="REFRESH_DATE" dataDxfId="113"/>
    <tableColumn id="5" xr3:uid="{00A43822-803B-D244-9E66-35DC073CA306}" name="CURRENT_SEGMENT_ID"/>
    <tableColumn id="6" xr3:uid="{AC9FCE7F-8D2A-D74D-8874-15741A977ED9}" name="PREVIOUS_SEGMENT_SEGMENT_ID" dataDxfId="112"/>
    <tableColumn id="8" xr3:uid="{7561BAB9-01EC-3C4A-9B8F-D70F506421FA}" name="RANK" dataDxfId="111"/>
    <tableColumn id="9" xr3:uid="{F62E7B3D-EB55-D249-A203-B0DBE5BEA72E}" name="CURRENT_SAME_AS_PREVIOUS" dataDxfId="110">
      <calculatedColumnFormula>IF(rolling_transitions[[#This Row],[CURRENT_SEGMENT]]=rolling_transitions[[#This Row],[PREVIOUS_SEGMENT]],1,0)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ACCBA5-7BAE-DC43-8EE9-1B84036F6F38}" name="transitions" displayName="transitions" ref="A1:H259" totalsRowShown="0">
  <autoFilter ref="A1:H259" xr:uid="{44ACCBA5-7BAE-DC43-8EE9-1B84036F6F38}"/>
  <tableColumns count="8">
    <tableColumn id="1" xr3:uid="{FEAF6D8D-52F3-CD4E-9092-29ECB8970F9C}" name="CUSTOMER_COUNT"/>
    <tableColumn id="2" xr3:uid="{279753F0-A7A1-384A-BE11-5AABFF44D36D}" name="CURRENT_SEGMENT"/>
    <tableColumn id="3" xr3:uid="{B7673178-7BEB-2448-9BD6-8A3FC6E2E6F5}" name="PREVIOUS_SEGMENT_13_W"/>
    <tableColumn id="4" xr3:uid="{3B4BCFB2-CD50-F541-8B8D-29B665A5D561}" name="PREVIOUS_SEGMENT_52_W"/>
    <tableColumn id="5" xr3:uid="{EBD2D7B1-B99C-0045-859B-9CE1CAC90BD4}" name="SEGMENT_ORDER"/>
    <tableColumn id="6" xr3:uid="{B9A10CC3-D45B-C742-BB4B-C622698D6B70}" name="SEGMENT_ORDER_13_W"/>
    <tableColumn id="7" xr3:uid="{C4D91344-C79F-454F-BF90-72E60925FD79}" name="SEGMENT_ORDER_52_W"/>
    <tableColumn id="8" xr3:uid="{751919E2-3A3B-C44F-A9AE-3D229E19FD6D}" name="SEGMENT_DATE" dataDxfId="9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table" Target="../tables/table6.xml"/><Relationship Id="rId4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8.xml"/><Relationship Id="rId13" Type="http://schemas.openxmlformats.org/officeDocument/2006/relationships/table" Target="../tables/table7.xml"/><Relationship Id="rId3" Type="http://schemas.openxmlformats.org/officeDocument/2006/relationships/pivotTable" Target="../pivotTables/pivotTable13.xml"/><Relationship Id="rId7" Type="http://schemas.openxmlformats.org/officeDocument/2006/relationships/pivotTable" Target="../pivotTables/pivotTable17.xml"/><Relationship Id="rId12" Type="http://schemas.openxmlformats.org/officeDocument/2006/relationships/drawing" Target="../drawings/drawing5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11" Type="http://schemas.openxmlformats.org/officeDocument/2006/relationships/pivotTable" Target="../pivotTables/pivotTable21.xml"/><Relationship Id="rId5" Type="http://schemas.openxmlformats.org/officeDocument/2006/relationships/pivotTable" Target="../pivotTables/pivotTable15.xml"/><Relationship Id="rId10" Type="http://schemas.openxmlformats.org/officeDocument/2006/relationships/pivotTable" Target="../pivotTables/pivotTable20.xml"/><Relationship Id="rId4" Type="http://schemas.openxmlformats.org/officeDocument/2006/relationships/pivotTable" Target="../pivotTables/pivotTable14.xml"/><Relationship Id="rId9" Type="http://schemas.openxmlformats.org/officeDocument/2006/relationships/pivotTable" Target="../pivotTables/pivotTable1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9.xml"/><Relationship Id="rId3" Type="http://schemas.openxmlformats.org/officeDocument/2006/relationships/pivotTable" Target="../pivotTables/pivotTable24.xml"/><Relationship Id="rId7" Type="http://schemas.openxmlformats.org/officeDocument/2006/relationships/pivotTable" Target="../pivotTables/pivotTable28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6" Type="http://schemas.openxmlformats.org/officeDocument/2006/relationships/pivotTable" Target="../pivotTables/pivotTable27.xml"/><Relationship Id="rId11" Type="http://schemas.openxmlformats.org/officeDocument/2006/relationships/table" Target="../tables/table8.xml"/><Relationship Id="rId5" Type="http://schemas.openxmlformats.org/officeDocument/2006/relationships/pivotTable" Target="../pivotTables/pivotTable26.xml"/><Relationship Id="rId10" Type="http://schemas.openxmlformats.org/officeDocument/2006/relationships/drawing" Target="../drawings/drawing6.xml"/><Relationship Id="rId4" Type="http://schemas.openxmlformats.org/officeDocument/2006/relationships/pivotTable" Target="../pivotTables/pivotTable25.xml"/><Relationship Id="rId9" Type="http://schemas.openxmlformats.org/officeDocument/2006/relationships/pivotTable" Target="../pivotTables/pivotTable3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3.xml"/><Relationship Id="rId2" Type="http://schemas.openxmlformats.org/officeDocument/2006/relationships/pivotTable" Target="../pivotTables/pivotTable32.xml"/><Relationship Id="rId1" Type="http://schemas.openxmlformats.org/officeDocument/2006/relationships/pivotTable" Target="../pivotTables/pivotTable31.xml"/><Relationship Id="rId5" Type="http://schemas.openxmlformats.org/officeDocument/2006/relationships/pivotTable" Target="../pivotTables/pivotTable35.xml"/><Relationship Id="rId4" Type="http://schemas.openxmlformats.org/officeDocument/2006/relationships/pivotTable" Target="../pivotTables/pivotTable3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8.xml"/><Relationship Id="rId2" Type="http://schemas.openxmlformats.org/officeDocument/2006/relationships/pivotTable" Target="../pivotTables/pivotTable37.xml"/><Relationship Id="rId1" Type="http://schemas.openxmlformats.org/officeDocument/2006/relationships/pivotTable" Target="../pivotTables/pivot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E954-00D5-1045-8F7F-CA974040B4FE}">
  <sheetPr>
    <tabColor theme="9" tint="0.79998168889431442"/>
  </sheetPr>
  <dimension ref="A1:S16"/>
  <sheetViews>
    <sheetView zoomScale="150" workbookViewId="0">
      <selection activeCell="K10" sqref="K10"/>
    </sheetView>
  </sheetViews>
  <sheetFormatPr baseColWidth="10" defaultColWidth="11" defaultRowHeight="16"/>
  <cols>
    <col min="1" max="1" width="19.83203125" bestFit="1" customWidth="1"/>
    <col min="2" max="2" width="22.1640625" customWidth="1"/>
    <col min="3" max="3" width="12.1640625" bestFit="1" customWidth="1"/>
    <col min="4" max="4" width="11.1640625" bestFit="1" customWidth="1"/>
    <col min="5" max="6" width="12.5" customWidth="1"/>
    <col min="7" max="7" width="23.5" customWidth="1"/>
    <col min="9" max="9" width="25.6640625" bestFit="1" customWidth="1"/>
    <col min="10" max="10" width="21.1640625" bestFit="1" customWidth="1"/>
    <col min="11" max="19" width="25.5" bestFit="1" customWidth="1"/>
    <col min="20" max="20" width="21" bestFit="1" customWidth="1"/>
    <col min="21" max="21" width="23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9">
      <c r="A2" t="s">
        <v>7</v>
      </c>
      <c r="B2">
        <v>1</v>
      </c>
      <c r="C2">
        <v>2234478314.9632001</v>
      </c>
      <c r="D2">
        <v>1189706094</v>
      </c>
      <c r="E2">
        <v>58150723</v>
      </c>
      <c r="F2">
        <v>3322890</v>
      </c>
      <c r="G2">
        <v>0</v>
      </c>
      <c r="K2" s="2" t="s">
        <v>8</v>
      </c>
      <c r="L2" s="2" t="s">
        <v>6</v>
      </c>
    </row>
    <row r="3" spans="1:19">
      <c r="A3" t="s">
        <v>7</v>
      </c>
      <c r="B3">
        <v>1</v>
      </c>
      <c r="C3">
        <v>2102056988.5227001</v>
      </c>
      <c r="D3">
        <v>1150046126</v>
      </c>
      <c r="E3">
        <v>55864657</v>
      </c>
      <c r="F3">
        <v>3189885</v>
      </c>
      <c r="G3">
        <v>4</v>
      </c>
      <c r="K3" t="s">
        <v>9</v>
      </c>
      <c r="N3" t="s">
        <v>10</v>
      </c>
      <c r="Q3" s="15" t="s">
        <v>11</v>
      </c>
    </row>
    <row r="4" spans="1:19">
      <c r="A4" t="s">
        <v>7</v>
      </c>
      <c r="B4">
        <v>1</v>
      </c>
      <c r="C4">
        <v>2100176985.4157</v>
      </c>
      <c r="D4">
        <v>1169733872</v>
      </c>
      <c r="E4">
        <v>55461563</v>
      </c>
      <c r="F4">
        <v>3170941</v>
      </c>
      <c r="G4">
        <v>13</v>
      </c>
      <c r="I4" s="2" t="s">
        <v>1</v>
      </c>
      <c r="J4" s="2" t="s">
        <v>0</v>
      </c>
      <c r="K4">
        <v>0</v>
      </c>
      <c r="L4">
        <v>4</v>
      </c>
      <c r="M4">
        <v>13</v>
      </c>
      <c r="N4">
        <v>0</v>
      </c>
      <c r="O4">
        <v>4</v>
      </c>
      <c r="P4">
        <v>13</v>
      </c>
      <c r="Q4">
        <f>N4</f>
        <v>0</v>
      </c>
      <c r="R4">
        <f t="shared" ref="R4:S4" si="0">O4</f>
        <v>4</v>
      </c>
      <c r="S4">
        <f t="shared" si="0"/>
        <v>13</v>
      </c>
    </row>
    <row r="5" spans="1:19">
      <c r="A5" t="s">
        <v>12</v>
      </c>
      <c r="B5">
        <v>2</v>
      </c>
      <c r="C5">
        <v>668419779.46500003</v>
      </c>
      <c r="D5">
        <v>337169902</v>
      </c>
      <c r="E5">
        <v>12231824</v>
      </c>
      <c r="F5">
        <v>2384912</v>
      </c>
      <c r="G5">
        <v>0</v>
      </c>
      <c r="I5">
        <v>1</v>
      </c>
      <c r="J5" t="s">
        <v>7</v>
      </c>
      <c r="K5">
        <v>3322890</v>
      </c>
      <c r="L5">
        <v>3189885</v>
      </c>
      <c r="M5">
        <v>3170941</v>
      </c>
      <c r="N5">
        <v>2234478314.9632001</v>
      </c>
      <c r="O5">
        <v>2102056988.5227001</v>
      </c>
      <c r="P5">
        <v>2100176985.4157</v>
      </c>
      <c r="Q5">
        <f>N5/K5</f>
        <v>672.45028122002236</v>
      </c>
      <c r="R5">
        <f t="shared" ref="R5:S9" si="1">O5/L5</f>
        <v>658.97579020017963</v>
      </c>
      <c r="S5">
        <f t="shared" si="1"/>
        <v>662.31979258387332</v>
      </c>
    </row>
    <row r="6" spans="1:19">
      <c r="A6" t="s">
        <v>12</v>
      </c>
      <c r="B6">
        <v>2</v>
      </c>
      <c r="C6">
        <v>631671604.50810003</v>
      </c>
      <c r="D6">
        <v>331029796</v>
      </c>
      <c r="E6">
        <v>11758673</v>
      </c>
      <c r="F6">
        <v>2292746</v>
      </c>
      <c r="G6">
        <v>4</v>
      </c>
      <c r="I6">
        <v>2</v>
      </c>
      <c r="J6" t="s">
        <v>12</v>
      </c>
      <c r="K6">
        <v>2384912</v>
      </c>
      <c r="L6">
        <v>2292746</v>
      </c>
      <c r="M6">
        <v>2253227</v>
      </c>
      <c r="N6">
        <v>668419779.46500003</v>
      </c>
      <c r="O6">
        <v>631671604.50810003</v>
      </c>
      <c r="P6">
        <v>619787463.41670001</v>
      </c>
      <c r="Q6">
        <f t="shared" ref="Q6:Q9" si="2">N6/K6</f>
        <v>280.27020681056575</v>
      </c>
      <c r="R6">
        <f t="shared" si="1"/>
        <v>275.50875871470282</v>
      </c>
      <c r="S6">
        <f t="shared" si="1"/>
        <v>275.06658823842429</v>
      </c>
    </row>
    <row r="7" spans="1:19">
      <c r="A7" t="s">
        <v>12</v>
      </c>
      <c r="B7">
        <v>2</v>
      </c>
      <c r="C7">
        <v>619787463.41670001</v>
      </c>
      <c r="D7">
        <v>332011131</v>
      </c>
      <c r="E7">
        <v>11565649</v>
      </c>
      <c r="F7">
        <v>2253227</v>
      </c>
      <c r="G7">
        <v>13</v>
      </c>
      <c r="I7">
        <v>3</v>
      </c>
      <c r="J7" t="s">
        <v>13</v>
      </c>
      <c r="K7">
        <v>2501840</v>
      </c>
      <c r="L7">
        <v>2511177</v>
      </c>
      <c r="M7">
        <v>2398033</v>
      </c>
      <c r="N7">
        <v>421092144.61339998</v>
      </c>
      <c r="O7">
        <v>418044863.3021</v>
      </c>
      <c r="P7">
        <v>401537694.69400001</v>
      </c>
      <c r="Q7">
        <f t="shared" si="2"/>
        <v>168.31297949245354</v>
      </c>
      <c r="R7">
        <f t="shared" si="1"/>
        <v>166.47367481547496</v>
      </c>
      <c r="S7">
        <f t="shared" si="1"/>
        <v>167.44460759881119</v>
      </c>
    </row>
    <row r="8" spans="1:19">
      <c r="A8" t="s">
        <v>13</v>
      </c>
      <c r="B8">
        <v>3</v>
      </c>
      <c r="C8">
        <v>421092144.61339998</v>
      </c>
      <c r="D8">
        <v>245159735</v>
      </c>
      <c r="E8">
        <v>34412186</v>
      </c>
      <c r="F8">
        <v>2501840</v>
      </c>
      <c r="G8">
        <v>0</v>
      </c>
      <c r="I8">
        <v>4</v>
      </c>
      <c r="J8" t="s">
        <v>14</v>
      </c>
      <c r="K8">
        <v>10703648</v>
      </c>
      <c r="L8">
        <v>10660706</v>
      </c>
      <c r="M8">
        <v>10800278</v>
      </c>
      <c r="N8">
        <v>725073183.44330001</v>
      </c>
      <c r="O8">
        <v>703706856.42700005</v>
      </c>
      <c r="P8">
        <v>700812341.36020005</v>
      </c>
      <c r="Q8">
        <f t="shared" si="2"/>
        <v>67.740753754542382</v>
      </c>
      <c r="R8">
        <f t="shared" si="1"/>
        <v>66.009404670478673</v>
      </c>
      <c r="S8">
        <f t="shared" si="1"/>
        <v>64.888361332939766</v>
      </c>
    </row>
    <row r="9" spans="1:19">
      <c r="A9" t="s">
        <v>13</v>
      </c>
      <c r="B9">
        <v>3</v>
      </c>
      <c r="C9">
        <v>418044863.3021</v>
      </c>
      <c r="D9">
        <v>249228870</v>
      </c>
      <c r="E9">
        <v>34373768</v>
      </c>
      <c r="F9">
        <v>2511177</v>
      </c>
      <c r="G9">
        <v>4</v>
      </c>
      <c r="I9">
        <v>5</v>
      </c>
      <c r="J9" t="s">
        <v>15</v>
      </c>
      <c r="K9">
        <v>3026916</v>
      </c>
      <c r="L9">
        <v>3216559</v>
      </c>
      <c r="M9">
        <v>3204098</v>
      </c>
      <c r="N9">
        <v>151065074.104</v>
      </c>
      <c r="O9">
        <v>162138232.98550001</v>
      </c>
      <c r="P9">
        <v>161673385.0589</v>
      </c>
      <c r="Q9">
        <f t="shared" si="2"/>
        <v>49.907256793383098</v>
      </c>
      <c r="R9">
        <f t="shared" si="1"/>
        <v>50.407355495577733</v>
      </c>
      <c r="S9">
        <f t="shared" si="1"/>
        <v>50.458314651705408</v>
      </c>
    </row>
    <row r="10" spans="1:19">
      <c r="A10" t="s">
        <v>13</v>
      </c>
      <c r="B10">
        <v>3</v>
      </c>
      <c r="C10">
        <v>401537694.69400001</v>
      </c>
      <c r="D10">
        <v>243109011</v>
      </c>
      <c r="E10">
        <v>32833111</v>
      </c>
      <c r="F10">
        <v>2398033</v>
      </c>
      <c r="G10">
        <v>13</v>
      </c>
    </row>
    <row r="11" spans="1:19">
      <c r="A11" t="s">
        <v>14</v>
      </c>
      <c r="B11">
        <v>4</v>
      </c>
      <c r="C11">
        <v>725073183.44330001</v>
      </c>
      <c r="D11">
        <v>356580083</v>
      </c>
      <c r="E11">
        <v>30333313</v>
      </c>
      <c r="F11">
        <v>10703648</v>
      </c>
      <c r="G11">
        <v>0</v>
      </c>
    </row>
    <row r="12" spans="1:19">
      <c r="A12" t="s">
        <v>14</v>
      </c>
      <c r="B12">
        <v>4</v>
      </c>
      <c r="C12">
        <v>703706856.42700005</v>
      </c>
      <c r="D12">
        <v>360938019</v>
      </c>
      <c r="E12">
        <v>30533602</v>
      </c>
      <c r="F12">
        <v>10660706</v>
      </c>
      <c r="G12">
        <v>4</v>
      </c>
    </row>
    <row r="13" spans="1:19">
      <c r="A13" t="s">
        <v>14</v>
      </c>
      <c r="B13">
        <v>4</v>
      </c>
      <c r="C13">
        <v>700812341.36020005</v>
      </c>
      <c r="D13">
        <v>367810941</v>
      </c>
      <c r="E13">
        <v>30613339</v>
      </c>
      <c r="F13">
        <v>10800278</v>
      </c>
      <c r="G13">
        <v>13</v>
      </c>
    </row>
    <row r="14" spans="1:19">
      <c r="A14" t="s">
        <v>15</v>
      </c>
      <c r="B14">
        <v>5</v>
      </c>
      <c r="C14">
        <v>151065074.104</v>
      </c>
      <c r="D14">
        <v>76473041</v>
      </c>
      <c r="E14">
        <v>5820384</v>
      </c>
      <c r="F14">
        <v>3026916</v>
      </c>
      <c r="G14">
        <v>0</v>
      </c>
    </row>
    <row r="15" spans="1:19">
      <c r="A15" t="s">
        <v>15</v>
      </c>
      <c r="B15">
        <v>5</v>
      </c>
      <c r="C15">
        <v>162138232.98550001</v>
      </c>
      <c r="D15">
        <v>81914853</v>
      </c>
      <c r="E15">
        <v>6205897</v>
      </c>
      <c r="F15">
        <v>3216559</v>
      </c>
      <c r="G15">
        <v>4</v>
      </c>
    </row>
    <row r="16" spans="1:19">
      <c r="A16" t="s">
        <v>15</v>
      </c>
      <c r="B16">
        <v>5</v>
      </c>
      <c r="C16">
        <v>161673385.0589</v>
      </c>
      <c r="D16">
        <v>82587711</v>
      </c>
      <c r="E16">
        <v>6113581</v>
      </c>
      <c r="F16">
        <v>3204098</v>
      </c>
      <c r="G16">
        <v>13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C41C-3A88-5446-8444-56C6393875E0}">
  <sheetPr>
    <pageSetUpPr fitToPage="1"/>
  </sheetPr>
  <dimension ref="B1:L30"/>
  <sheetViews>
    <sheetView showGridLines="0" topLeftCell="A10" zoomScale="160" zoomScaleNormal="171" workbookViewId="0">
      <selection activeCell="D13" sqref="D13"/>
    </sheetView>
  </sheetViews>
  <sheetFormatPr baseColWidth="10" defaultColWidth="9.1640625" defaultRowHeight="12" customHeight="1"/>
  <cols>
    <col min="1" max="1" width="9.1640625" style="4" customWidth="1"/>
    <col min="2" max="2" width="3.1640625" style="4" bestFit="1" customWidth="1"/>
    <col min="3" max="3" width="17.83203125" style="4" customWidth="1"/>
    <col min="4" max="8" width="9.6640625" style="4" customWidth="1"/>
    <col min="9" max="9" width="9.6640625" customWidth="1"/>
    <col min="10" max="10" width="9.6640625" style="4" customWidth="1"/>
    <col min="11" max="11" width="9.5" style="4" customWidth="1"/>
    <col min="12" max="16384" width="9.1640625" style="4"/>
  </cols>
  <sheetData>
    <row r="1" spans="2:11" s="11" customFormat="1" ht="41.5" customHeight="1">
      <c r="I1"/>
    </row>
    <row r="2" spans="2:11" s="11" customFormat="1" ht="36" customHeight="1" thickBot="1"/>
    <row r="3" spans="2:11" s="9" customFormat="1" ht="12" customHeight="1">
      <c r="B3" s="10"/>
      <c r="C3" s="10"/>
      <c r="D3" s="10"/>
      <c r="E3" s="10"/>
      <c r="F3" s="10"/>
      <c r="G3" s="10"/>
      <c r="H3" s="10"/>
      <c r="I3" s="10"/>
      <c r="J3" s="10"/>
    </row>
    <row r="5" spans="2:11" ht="12" customHeight="1">
      <c r="B5" s="270" t="s">
        <v>16</v>
      </c>
      <c r="C5" s="270"/>
      <c r="D5" s="270"/>
      <c r="E5" s="270"/>
      <c r="F5" s="270"/>
      <c r="G5" s="270"/>
      <c r="H5" s="270"/>
    </row>
    <row r="6" spans="2:11" ht="17" customHeight="1">
      <c r="B6" s="270"/>
      <c r="C6" s="270"/>
      <c r="D6" s="270"/>
      <c r="E6" s="270"/>
      <c r="F6" s="270"/>
      <c r="G6" s="270"/>
      <c r="H6" s="270"/>
    </row>
    <row r="7" spans="2:11" ht="12" customHeight="1">
      <c r="B7" s="7"/>
      <c r="C7" s="7"/>
      <c r="D7" s="7"/>
      <c r="E7" s="7"/>
      <c r="F7" s="7"/>
      <c r="G7" s="7"/>
      <c r="H7" s="7"/>
    </row>
    <row r="8" spans="2:11" ht="12" customHeight="1">
      <c r="B8" s="7"/>
      <c r="C8" s="7"/>
      <c r="D8" s="8"/>
      <c r="E8" s="7"/>
      <c r="F8" s="7"/>
      <c r="G8" s="7"/>
      <c r="H8" s="7"/>
    </row>
    <row r="9" spans="2:11" ht="12" customHeight="1">
      <c r="B9" s="7"/>
      <c r="C9" s="7"/>
      <c r="D9" s="8"/>
      <c r="E9" s="7"/>
      <c r="F9" s="7"/>
      <c r="G9" s="8"/>
      <c r="H9" s="7"/>
      <c r="I9" s="6"/>
    </row>
    <row r="10" spans="2:11" ht="12" customHeight="1" thickBot="1">
      <c r="B10" s="7"/>
      <c r="C10" s="7"/>
      <c r="D10" s="8"/>
      <c r="E10" s="7"/>
      <c r="F10" s="195"/>
      <c r="G10" s="8"/>
      <c r="H10" s="7"/>
      <c r="I10" s="6"/>
    </row>
    <row r="11" spans="2:11" ht="43" customHeight="1">
      <c r="B11" s="157"/>
      <c r="C11" s="158"/>
      <c r="D11" s="277" t="s">
        <v>7</v>
      </c>
      <c r="E11" s="278"/>
      <c r="F11" s="279" t="s">
        <v>12</v>
      </c>
      <c r="G11" s="280"/>
      <c r="H11" s="281" t="s">
        <v>14</v>
      </c>
      <c r="I11" s="282"/>
      <c r="J11" s="268" t="s">
        <v>17</v>
      </c>
      <c r="K11" s="269"/>
    </row>
    <row r="12" spans="2:11" ht="5" customHeight="1">
      <c r="B12" s="273" t="s">
        <v>18</v>
      </c>
      <c r="C12" s="159"/>
      <c r="D12" s="164"/>
      <c r="E12" s="165"/>
      <c r="F12" s="196"/>
      <c r="G12" s="197"/>
      <c r="H12" s="244"/>
      <c r="I12" s="245"/>
      <c r="J12" s="228"/>
      <c r="K12" s="229"/>
    </row>
    <row r="13" spans="2:11" ht="16" customHeight="1">
      <c r="B13" s="273"/>
      <c r="C13" s="160" t="s">
        <v>19</v>
      </c>
      <c r="D13" s="166">
        <f>'(1) Segmentation overview- data'!K5</f>
        <v>3322890</v>
      </c>
      <c r="E13" s="167">
        <f>'(1) Segmentation overview- data'!N5</f>
        <v>2234478314.9632001</v>
      </c>
      <c r="F13" s="198">
        <f>'(1) Segmentation overview- data'!K6</f>
        <v>2384912</v>
      </c>
      <c r="G13" s="199">
        <f>'(1) Segmentation overview- data'!N6</f>
        <v>668419779.46500003</v>
      </c>
      <c r="H13" s="246">
        <f>'(1) Segmentation overview- data'!K8</f>
        <v>10703648</v>
      </c>
      <c r="I13" s="247">
        <f>'(1) Segmentation overview- data'!N8</f>
        <v>725073183.44330001</v>
      </c>
      <c r="J13" s="216">
        <f>'(1) Segmentation overview- data'!K9</f>
        <v>3026916</v>
      </c>
      <c r="K13" s="217">
        <f>'(1) Segmentation overview- data'!N9</f>
        <v>151065074.104</v>
      </c>
    </row>
    <row r="14" spans="2:11" ht="16" customHeight="1">
      <c r="B14" s="273"/>
      <c r="C14" s="161" t="s">
        <v>20</v>
      </c>
      <c r="D14" s="168">
        <f>D13/SUM($D$13,$F$13,$H$13,$J$13,$D$22,$F$22)</f>
        <v>0.15145208755104669</v>
      </c>
      <c r="E14" s="169">
        <f>E13/SUM($E$13,$G$13,$I$13,$K$13,$E$22)</f>
        <v>0.53200237011270335</v>
      </c>
      <c r="F14" s="200">
        <f>F13/SUM($D$13,$F$13,$H$13,$J$13,$D$22,$F$22)</f>
        <v>0.10870052906522391</v>
      </c>
      <c r="G14" s="201">
        <f>G13/SUM($E$13,$G$13,$I$13,$K$13,$E$22)</f>
        <v>0.1591426976598101</v>
      </c>
      <c r="H14" s="248">
        <f>H13/SUM($D$13,$F$13,$H$13,$J$13,$D$22,$F$22)</f>
        <v>0.48785540117535814</v>
      </c>
      <c r="I14" s="249">
        <f>I13/SUM($E$13,$G$13,$I$13,$K$13,$E$22)</f>
        <v>0.17263119069622804</v>
      </c>
      <c r="J14" s="218">
        <f>J13/SUM($D$13,$F$13,$H$13,$J$13,$D$22,$F$22)</f>
        <v>0.13796205924411101</v>
      </c>
      <c r="K14" s="219">
        <f>K13/SUM($E$13,$G$13,$I$13,$K$13,$E$22)</f>
        <v>3.5966774403851279E-2</v>
      </c>
    </row>
    <row r="15" spans="2:11" ht="16" customHeight="1">
      <c r="B15" s="273"/>
      <c r="C15" s="161" t="s">
        <v>21</v>
      </c>
      <c r="D15" s="170">
        <f>D13/'(1) Segmentation overview- data'!L5-1</f>
        <v>4.1695860509077809E-2</v>
      </c>
      <c r="E15" s="171">
        <f>E13/'(1) Segmentation overview- data'!O5-1</f>
        <v>6.2996068690584828E-2</v>
      </c>
      <c r="F15" s="202">
        <f>F13/'(1) Segmentation overview- data'!L6-1</f>
        <v>4.0198957930795753E-2</v>
      </c>
      <c r="G15" s="203">
        <f>G13/'(1) Segmentation overview- data'!O6-1</f>
        <v>5.8176075502898161E-2</v>
      </c>
      <c r="H15" s="250">
        <f>H13/'(1) Segmentation overview- data'!L8-1</f>
        <v>4.028063432196749E-3</v>
      </c>
      <c r="I15" s="251">
        <f>I13/'(1) Segmentation overview- data'!O8-1</f>
        <v>3.0362539203874439E-2</v>
      </c>
      <c r="J15" s="220">
        <f>J13/'(1) Segmentation overview- data'!L9-1</f>
        <v>-5.8958346481441826E-2</v>
      </c>
      <c r="K15" s="221">
        <f>K13/'(1) Segmentation overview- data'!O9-1</f>
        <v>-6.8294557536532907E-2</v>
      </c>
    </row>
    <row r="16" spans="2:11" ht="16" customHeight="1">
      <c r="B16" s="273"/>
      <c r="C16" s="161" t="s">
        <v>22</v>
      </c>
      <c r="D16" s="170">
        <f>D13/'(1) Segmentation overview- data'!M5-1</f>
        <v>4.791921388635112E-2</v>
      </c>
      <c r="E16" s="172">
        <f>E13/'(1) Segmentation overview- data'!P5-1</f>
        <v>6.3947624643128309E-2</v>
      </c>
      <c r="F16" s="202">
        <f>F13/'(1) Segmentation overview- data'!M6-1</f>
        <v>5.8442846637289492E-2</v>
      </c>
      <c r="G16" s="203">
        <f>G13/'(1) Segmentation overview- data'!P6-1</f>
        <v>7.8466117691708082E-2</v>
      </c>
      <c r="H16" s="250">
        <f>H13/'(1) Segmentation overview- data'!M8-1</f>
        <v>-8.9469919200227954E-3</v>
      </c>
      <c r="I16" s="252">
        <f>I13/'(1) Segmentation overview- data'!P8-1</f>
        <v>3.4618171871819925E-2</v>
      </c>
      <c r="J16" s="220">
        <f>J13/'(1) Segmentation overview- data'!M9-1</f>
        <v>-5.5298558283797816E-2</v>
      </c>
      <c r="K16" s="221">
        <f>K13/'(1) Segmentation overview- data'!P9-1</f>
        <v>-6.5615691482152294E-2</v>
      </c>
    </row>
    <row r="17" spans="2:12" ht="16" customHeight="1">
      <c r="B17" s="273"/>
      <c r="C17" s="160" t="s">
        <v>23</v>
      </c>
      <c r="D17" s="173">
        <f>'(1) Segmentation overview- data'!Q5</f>
        <v>672.45028122002236</v>
      </c>
      <c r="E17" s="174"/>
      <c r="F17" s="204">
        <f>'(1) Segmentation overview- data'!Q6</f>
        <v>280.27020681056575</v>
      </c>
      <c r="G17" s="205"/>
      <c r="H17" s="253">
        <f>'(1) Segmentation overview- data'!Q8</f>
        <v>67.740753754542382</v>
      </c>
      <c r="I17" s="254"/>
      <c r="J17" s="222">
        <f>'(1) Segmentation overview- data'!Q9</f>
        <v>49.907256793383098</v>
      </c>
      <c r="K17" s="223"/>
    </row>
    <row r="18" spans="2:12" ht="16" customHeight="1">
      <c r="B18" s="273"/>
      <c r="C18" s="161" t="s">
        <v>22</v>
      </c>
      <c r="D18" s="175">
        <f>D17/'(1) Segmentation overview- data'!S5-1</f>
        <v>1.5295464139200021E-2</v>
      </c>
      <c r="E18" s="176"/>
      <c r="F18" s="206">
        <f>F17/'(1) Segmentation overview- data'!S6-1</f>
        <v>1.8917668646949659E-2</v>
      </c>
      <c r="G18" s="207"/>
      <c r="H18" s="255">
        <f>H17/'(1) Segmentation overview- data'!S8-1</f>
        <v>4.3958459776277881E-2</v>
      </c>
      <c r="I18" s="256"/>
      <c r="J18" s="224">
        <f>J17/'(1) Segmentation overview- data'!S9-1</f>
        <v>-1.0921051607174159E-2</v>
      </c>
      <c r="K18" s="223"/>
    </row>
    <row r="19" spans="2:12" ht="4" customHeight="1" thickBot="1">
      <c r="B19" s="273"/>
      <c r="C19" s="162"/>
      <c r="D19" s="177"/>
      <c r="E19" s="178"/>
      <c r="F19" s="208"/>
      <c r="G19" s="209"/>
      <c r="H19" s="257"/>
      <c r="I19" s="258"/>
      <c r="J19" s="224" t="s">
        <v>24</v>
      </c>
      <c r="K19" s="223"/>
    </row>
    <row r="20" spans="2:12" customFormat="1" ht="43" customHeight="1" thickTop="1">
      <c r="B20" s="163"/>
      <c r="C20" s="158"/>
      <c r="D20" s="275" t="s">
        <v>13</v>
      </c>
      <c r="E20" s="276"/>
      <c r="F20" s="258"/>
      <c r="G20" s="258"/>
      <c r="H20" s="258"/>
      <c r="I20" s="258"/>
      <c r="J20" s="224"/>
      <c r="K20" s="225"/>
    </row>
    <row r="21" spans="2:12" customFormat="1" ht="5" customHeight="1">
      <c r="B21" s="273" t="s">
        <v>25</v>
      </c>
      <c r="C21" s="159"/>
      <c r="D21" s="179"/>
      <c r="E21" s="180"/>
      <c r="F21" s="258"/>
      <c r="G21" s="258"/>
      <c r="H21" s="258"/>
      <c r="I21" s="258"/>
      <c r="J21" s="224"/>
      <c r="K21" s="225"/>
    </row>
    <row r="22" spans="2:12" customFormat="1" ht="16" customHeight="1">
      <c r="B22" s="273"/>
      <c r="C22" s="160" t="s">
        <v>26</v>
      </c>
      <c r="D22" s="181">
        <f>'(1) Segmentation overview- data'!K7</f>
        <v>2501840</v>
      </c>
      <c r="E22" s="182">
        <f>'(1) Segmentation overview- data'!N7</f>
        <v>421092144.61339998</v>
      </c>
      <c r="F22" s="258"/>
      <c r="G22" s="258"/>
      <c r="H22" s="258"/>
      <c r="I22" s="258"/>
      <c r="J22" s="224"/>
      <c r="K22" s="225"/>
    </row>
    <row r="23" spans="2:12" customFormat="1" ht="16" customHeight="1">
      <c r="B23" s="273"/>
      <c r="C23" s="161" t="s">
        <v>20</v>
      </c>
      <c r="D23" s="183">
        <f>D22/SUM($D$13,$F$13,$H$13,$J$13,$D$22,$F$22)</f>
        <v>0.11402992296426023</v>
      </c>
      <c r="E23" s="184">
        <f>E22/SUM($E$13,$G$13,$I$13,$K$13,$E$22)</f>
        <v>0.1002569671274073</v>
      </c>
      <c r="F23" s="258"/>
      <c r="G23" s="258"/>
      <c r="H23" s="258"/>
      <c r="I23" s="258"/>
      <c r="J23" s="224"/>
      <c r="K23" s="225"/>
    </row>
    <row r="24" spans="2:12" customFormat="1" ht="16" customHeight="1">
      <c r="B24" s="273"/>
      <c r="C24" s="161" t="s">
        <v>21</v>
      </c>
      <c r="D24" s="185">
        <f>D22/'(1) Segmentation overview- data'!L7-1</f>
        <v>-3.7181767752730854E-3</v>
      </c>
      <c r="E24" s="186">
        <f>E22/'(1) Segmentation overview- data'!O7-1</f>
        <v>7.2893643214027026E-3</v>
      </c>
      <c r="F24" s="258"/>
      <c r="G24" s="258"/>
      <c r="H24" s="258"/>
      <c r="I24" s="258"/>
      <c r="J24" s="224"/>
      <c r="K24" s="225"/>
    </row>
    <row r="25" spans="2:12" customFormat="1" ht="16" customHeight="1">
      <c r="B25" s="273"/>
      <c r="C25" s="161" t="s">
        <v>22</v>
      </c>
      <c r="D25" s="185">
        <f>D22/'(1) Segmentation overview- data'!M7-1</f>
        <v>4.3288395113828759E-2</v>
      </c>
      <c r="E25" s="187">
        <f>E22/'(1) Segmentation overview- data'!P7-1</f>
        <v>4.8698914641879032E-2</v>
      </c>
      <c r="F25" s="258"/>
      <c r="G25" s="258"/>
      <c r="H25" s="258"/>
      <c r="I25" s="258"/>
      <c r="J25" s="224"/>
      <c r="K25" s="225"/>
    </row>
    <row r="26" spans="2:12" customFormat="1" ht="16" customHeight="1">
      <c r="B26" s="273"/>
      <c r="C26" s="160" t="s">
        <v>23</v>
      </c>
      <c r="D26" s="188">
        <f>'(1) Segmentation overview- data'!Q7</f>
        <v>168.31297949245354</v>
      </c>
      <c r="E26" s="189"/>
      <c r="F26" s="258"/>
      <c r="G26" s="258"/>
      <c r="H26" s="258"/>
      <c r="I26" s="258"/>
      <c r="J26" s="224"/>
      <c r="K26" s="225"/>
    </row>
    <row r="27" spans="2:12" customFormat="1" ht="16" customHeight="1">
      <c r="B27" s="273"/>
      <c r="C27" s="161" t="s">
        <v>22</v>
      </c>
      <c r="D27" s="190">
        <f>D26/'(1) Segmentation overview- data'!S7-1</f>
        <v>5.186024835884373E-3</v>
      </c>
      <c r="E27" s="191"/>
      <c r="F27" s="257"/>
      <c r="G27" s="258"/>
      <c r="H27" s="258"/>
      <c r="I27" s="258"/>
      <c r="J27" s="224"/>
      <c r="K27" s="225"/>
    </row>
    <row r="28" spans="2:12" customFormat="1" ht="5" customHeight="1" thickBot="1">
      <c r="B28" s="274"/>
      <c r="C28" s="159"/>
      <c r="D28" s="192"/>
      <c r="E28" s="193"/>
      <c r="F28" s="260"/>
      <c r="G28" s="259"/>
      <c r="H28" s="259"/>
      <c r="I28" s="259"/>
      <c r="J28" s="226"/>
      <c r="K28" s="227"/>
      <c r="L28" s="214"/>
    </row>
    <row r="29" spans="2:12" customFormat="1" ht="12" customHeight="1" thickTop="1">
      <c r="B29" s="157"/>
      <c r="C29" s="156"/>
      <c r="D29" s="271" t="s">
        <v>27</v>
      </c>
      <c r="E29" s="272"/>
      <c r="F29" s="271" t="s">
        <v>28</v>
      </c>
      <c r="G29" s="272"/>
      <c r="H29" s="271" t="s">
        <v>29</v>
      </c>
      <c r="I29" s="272"/>
      <c r="J29" s="114"/>
      <c r="K29" s="215"/>
    </row>
    <row r="30" spans="2:12" customFormat="1" ht="12" customHeight="1">
      <c r="B30" s="8"/>
      <c r="C30" s="7"/>
      <c r="D30" s="7"/>
      <c r="E30" s="7"/>
      <c r="F30" s="8"/>
      <c r="G30" s="8"/>
      <c r="H30" s="7"/>
      <c r="I30" s="6"/>
      <c r="J30" s="5"/>
    </row>
  </sheetData>
  <mergeCells count="11">
    <mergeCell ref="J11:K11"/>
    <mergeCell ref="B5:H6"/>
    <mergeCell ref="D29:E29"/>
    <mergeCell ref="F29:G29"/>
    <mergeCell ref="H29:I29"/>
    <mergeCell ref="B12:B19"/>
    <mergeCell ref="B21:B28"/>
    <mergeCell ref="D20:E20"/>
    <mergeCell ref="D11:E11"/>
    <mergeCell ref="F11:G11"/>
    <mergeCell ref="H11:I11"/>
  </mergeCells>
  <pageMargins left="0.7" right="0.7" top="0.75" bottom="0.75" header="0.3" footer="0.3"/>
  <pageSetup paperSize="9" scale="75" orientation="landscape" r:id="rId1"/>
  <headerFooter>
    <oddFooter>&amp;C&amp;"Helvetica,Regular"&amp;12&amp;K000000&amp;P_x000D_&amp;1#&amp;"Calibri"&amp;10&amp;K000000 Classification: Confidential</oddFooter>
  </headerFooter>
  <ignoredErrors>
    <ignoredError sqref="E14:G14 H14:I14 J14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570"/>
  <sheetViews>
    <sheetView tabSelected="1" topLeftCell="S16" zoomScale="91" zoomScaleNormal="100" workbookViewId="0">
      <selection activeCell="AD42" sqref="AD42"/>
    </sheetView>
  </sheetViews>
  <sheetFormatPr baseColWidth="10" defaultColWidth="11" defaultRowHeight="16"/>
  <cols>
    <col min="1" max="1" width="16.6640625" customWidth="1"/>
    <col min="2" max="2" width="28.5" customWidth="1"/>
    <col min="3" max="3" width="14" customWidth="1"/>
    <col min="4" max="4" width="18.83203125" customWidth="1"/>
    <col min="5" max="5" width="11.83203125" customWidth="1"/>
    <col min="6" max="6" width="11.6640625" customWidth="1"/>
    <col min="7" max="7" width="31.33203125" bestFit="1" customWidth="1"/>
    <col min="8" max="10" width="11.6640625" customWidth="1"/>
    <col min="12" max="12" width="18.1640625" bestFit="1" customWidth="1"/>
    <col min="13" max="19" width="29.1640625" bestFit="1" customWidth="1"/>
    <col min="20" max="20" width="11.83203125" customWidth="1"/>
    <col min="21" max="21" width="7.1640625" bestFit="1" customWidth="1"/>
    <col min="22" max="22" width="10" bestFit="1" customWidth="1"/>
    <col min="23" max="23" width="19.83203125" bestFit="1" customWidth="1"/>
    <col min="24" max="24" width="18" bestFit="1" customWidth="1"/>
    <col min="25" max="25" width="11.33203125" bestFit="1" customWidth="1"/>
    <col min="26" max="26" width="7.33203125" bestFit="1" customWidth="1"/>
    <col min="27" max="27" width="11.33203125" bestFit="1" customWidth="1"/>
    <col min="28" max="28" width="14.1640625" bestFit="1" customWidth="1"/>
  </cols>
  <sheetData>
    <row r="1" spans="1:28">
      <c r="A1" t="s">
        <v>30</v>
      </c>
      <c r="B1" t="s">
        <v>31</v>
      </c>
      <c r="C1" t="s">
        <v>32</v>
      </c>
      <c r="D1" t="s">
        <v>5</v>
      </c>
    </row>
    <row r="2" spans="1:28">
      <c r="A2" s="1">
        <v>43917</v>
      </c>
      <c r="B2" t="s">
        <v>38</v>
      </c>
      <c r="C2">
        <v>6</v>
      </c>
      <c r="D2">
        <v>2885713</v>
      </c>
    </row>
    <row r="3" spans="1:28">
      <c r="A3" s="1">
        <v>44435</v>
      </c>
      <c r="B3" t="s">
        <v>41</v>
      </c>
      <c r="C3">
        <v>1</v>
      </c>
      <c r="D3">
        <v>3229938</v>
      </c>
    </row>
    <row r="4" spans="1:28">
      <c r="A4" s="1">
        <v>44428</v>
      </c>
      <c r="B4" t="s">
        <v>37</v>
      </c>
      <c r="C4">
        <v>5</v>
      </c>
      <c r="D4">
        <v>7532313</v>
      </c>
    </row>
    <row r="5" spans="1:28">
      <c r="A5" s="1">
        <v>43994</v>
      </c>
      <c r="B5" t="s">
        <v>36</v>
      </c>
      <c r="C5">
        <v>2</v>
      </c>
      <c r="D5">
        <v>2585597</v>
      </c>
    </row>
    <row r="6" spans="1:28">
      <c r="A6" s="1">
        <v>44022</v>
      </c>
      <c r="B6" t="s">
        <v>41</v>
      </c>
      <c r="C6">
        <v>1</v>
      </c>
      <c r="D6">
        <v>3183745</v>
      </c>
      <c r="L6" s="2" t="s">
        <v>9</v>
      </c>
      <c r="M6" s="2" t="s">
        <v>32</v>
      </c>
      <c r="N6" s="2" t="s">
        <v>31</v>
      </c>
    </row>
    <row r="7" spans="1:28">
      <c r="A7" s="1">
        <v>44148</v>
      </c>
      <c r="B7" t="s">
        <v>38</v>
      </c>
      <c r="C7">
        <v>6</v>
      </c>
      <c r="D7">
        <v>3244848</v>
      </c>
      <c r="G7" t="s">
        <v>39</v>
      </c>
      <c r="H7" t="s">
        <v>40</v>
      </c>
      <c r="M7">
        <v>1</v>
      </c>
      <c r="N7">
        <v>2</v>
      </c>
      <c r="O7">
        <v>3</v>
      </c>
      <c r="P7">
        <v>4</v>
      </c>
      <c r="Q7">
        <v>5</v>
      </c>
      <c r="R7">
        <v>7</v>
      </c>
      <c r="S7">
        <v>6</v>
      </c>
    </row>
    <row r="8" spans="1:28">
      <c r="A8" s="1">
        <v>44148</v>
      </c>
      <c r="B8" t="s">
        <v>34</v>
      </c>
      <c r="C8">
        <v>7</v>
      </c>
      <c r="D8">
        <v>11153676</v>
      </c>
      <c r="G8" t="s">
        <v>33</v>
      </c>
      <c r="H8">
        <v>1</v>
      </c>
      <c r="L8" s="2" t="s">
        <v>30</v>
      </c>
      <c r="M8" t="s">
        <v>41</v>
      </c>
      <c r="N8" t="s">
        <v>36</v>
      </c>
      <c r="O8" t="s">
        <v>35</v>
      </c>
      <c r="P8" t="s">
        <v>37</v>
      </c>
      <c r="Q8" t="s">
        <v>37</v>
      </c>
      <c r="R8" t="s">
        <v>34</v>
      </c>
      <c r="S8" t="s">
        <v>38</v>
      </c>
      <c r="V8" t="s">
        <v>7</v>
      </c>
      <c r="W8" t="s">
        <v>12</v>
      </c>
      <c r="X8" t="s">
        <v>13</v>
      </c>
      <c r="Y8" t="s">
        <v>14</v>
      </c>
      <c r="Z8" t="s">
        <v>15</v>
      </c>
      <c r="AB8" t="s">
        <v>42</v>
      </c>
    </row>
    <row r="9" spans="1:28">
      <c r="A9" s="1">
        <v>44148</v>
      </c>
      <c r="B9" t="s">
        <v>35</v>
      </c>
      <c r="C9">
        <v>3</v>
      </c>
      <c r="D9">
        <v>2116834</v>
      </c>
      <c r="G9" t="s">
        <v>41</v>
      </c>
      <c r="H9">
        <v>2</v>
      </c>
      <c r="L9" s="1">
        <v>43826</v>
      </c>
      <c r="M9" s="267">
        <v>3206059</v>
      </c>
      <c r="N9" s="267">
        <v>2311672</v>
      </c>
      <c r="O9" s="267">
        <v>2666697</v>
      </c>
      <c r="P9" s="267">
        <v>3403319</v>
      </c>
      <c r="Q9" s="267">
        <v>7820191</v>
      </c>
      <c r="R9" s="267">
        <v>6734991</v>
      </c>
      <c r="S9" s="267">
        <v>2883429</v>
      </c>
      <c r="U9" s="1" t="str">
        <f>_xlfn.CONCAT(YEAR(L9), TEXT(WEEKNUM(L9), REPT("0", 2)))</f>
        <v>201952</v>
      </c>
      <c r="V9" s="115">
        <f>M9</f>
        <v>3206059</v>
      </c>
      <c r="W9" s="115">
        <f t="shared" ref="W9:Z9" si="0">N9</f>
        <v>2311672</v>
      </c>
      <c r="X9" s="115">
        <f t="shared" si="0"/>
        <v>2666697</v>
      </c>
      <c r="Y9" s="115">
        <f t="shared" si="0"/>
        <v>3403319</v>
      </c>
      <c r="Z9" s="115">
        <f t="shared" si="0"/>
        <v>7820191</v>
      </c>
      <c r="AB9" s="115">
        <f>V9+W9+X9</f>
        <v>8184428</v>
      </c>
    </row>
    <row r="10" spans="1:28">
      <c r="A10" s="1">
        <v>43924</v>
      </c>
      <c r="B10" t="s">
        <v>35</v>
      </c>
      <c r="C10">
        <v>3</v>
      </c>
      <c r="D10">
        <v>2487940</v>
      </c>
      <c r="G10" t="s">
        <v>36</v>
      </c>
      <c r="H10">
        <v>3</v>
      </c>
      <c r="L10" s="1">
        <v>43833</v>
      </c>
      <c r="M10" s="267">
        <v>3193590</v>
      </c>
      <c r="N10" s="267">
        <v>2314050</v>
      </c>
      <c r="O10" s="267">
        <v>2619868</v>
      </c>
      <c r="P10" s="267">
        <v>3394619</v>
      </c>
      <c r="Q10" s="267">
        <v>7850989</v>
      </c>
      <c r="R10" s="267">
        <v>6918454</v>
      </c>
      <c r="S10" s="267">
        <v>2903320</v>
      </c>
      <c r="U10" s="1" t="str">
        <f t="shared" ref="U10:U73" si="1">_xlfn.CONCAT(YEAR(L10), TEXT(WEEKNUM(L10), REPT("0", 2)))</f>
        <v>202001</v>
      </c>
      <c r="V10" s="115">
        <f t="shared" ref="V10:V73" si="2">M10</f>
        <v>3193590</v>
      </c>
      <c r="W10" s="115">
        <f t="shared" ref="W10:W41" si="3">N10</f>
        <v>2314050</v>
      </c>
      <c r="X10" s="115">
        <f t="shared" ref="X10:X73" si="4">O10</f>
        <v>2619868</v>
      </c>
      <c r="Y10" s="115">
        <f t="shared" ref="Y10:Y73" si="5">P10</f>
        <v>3394619</v>
      </c>
      <c r="Z10" s="115">
        <f t="shared" ref="Z10:Z73" si="6">Q10</f>
        <v>7850989</v>
      </c>
      <c r="AB10" s="115">
        <f t="shared" ref="AB10:AB73" si="7">V10+W10+X10</f>
        <v>8127508</v>
      </c>
    </row>
    <row r="11" spans="1:28">
      <c r="A11" s="1">
        <v>44526</v>
      </c>
      <c r="B11" t="s">
        <v>37</v>
      </c>
      <c r="C11">
        <v>4</v>
      </c>
      <c r="D11">
        <v>3272960</v>
      </c>
      <c r="G11" t="s">
        <v>35</v>
      </c>
      <c r="H11">
        <v>4</v>
      </c>
      <c r="L11" s="1">
        <v>43840</v>
      </c>
      <c r="M11" s="267">
        <v>3176739</v>
      </c>
      <c r="N11" s="267">
        <v>2299051</v>
      </c>
      <c r="O11" s="267">
        <v>2607041</v>
      </c>
      <c r="P11" s="267">
        <v>3387315</v>
      </c>
      <c r="Q11" s="267">
        <v>7856891</v>
      </c>
      <c r="R11" s="267">
        <v>7101293</v>
      </c>
      <c r="S11" s="267">
        <v>2945675</v>
      </c>
      <c r="U11" s="1" t="str">
        <f t="shared" si="1"/>
        <v>202002</v>
      </c>
      <c r="V11" s="115">
        <f t="shared" si="2"/>
        <v>3176739</v>
      </c>
      <c r="W11" s="115">
        <f t="shared" si="3"/>
        <v>2299051</v>
      </c>
      <c r="X11" s="115">
        <f t="shared" si="4"/>
        <v>2607041</v>
      </c>
      <c r="Y11" s="115">
        <f t="shared" si="5"/>
        <v>3387315</v>
      </c>
      <c r="Z11" s="115">
        <f t="shared" si="6"/>
        <v>7856891</v>
      </c>
      <c r="AB11" s="115">
        <f t="shared" si="7"/>
        <v>8082831</v>
      </c>
    </row>
    <row r="12" spans="1:28">
      <c r="A12" s="1">
        <v>44071</v>
      </c>
      <c r="B12" t="s">
        <v>41</v>
      </c>
      <c r="C12">
        <v>1</v>
      </c>
      <c r="D12">
        <v>3199693</v>
      </c>
      <c r="G12" t="s">
        <v>37</v>
      </c>
      <c r="H12">
        <v>5</v>
      </c>
      <c r="L12" s="1">
        <v>43847</v>
      </c>
      <c r="M12" s="267">
        <v>3148220</v>
      </c>
      <c r="N12" s="267">
        <v>2276924</v>
      </c>
      <c r="O12" s="267">
        <v>2604523</v>
      </c>
      <c r="P12" s="267">
        <v>3384123</v>
      </c>
      <c r="Q12" s="267">
        <v>7867331</v>
      </c>
      <c r="R12" s="267">
        <v>7286985</v>
      </c>
      <c r="S12" s="267">
        <v>2978506</v>
      </c>
      <c r="U12" s="1" t="str">
        <f t="shared" si="1"/>
        <v>202003</v>
      </c>
      <c r="V12" s="115">
        <f t="shared" si="2"/>
        <v>3148220</v>
      </c>
      <c r="W12" s="115">
        <f t="shared" si="3"/>
        <v>2276924</v>
      </c>
      <c r="X12" s="115">
        <f t="shared" si="4"/>
        <v>2604523</v>
      </c>
      <c r="Y12" s="115">
        <f t="shared" si="5"/>
        <v>3384123</v>
      </c>
      <c r="Z12" s="115">
        <f t="shared" si="6"/>
        <v>7867331</v>
      </c>
      <c r="AB12" s="115">
        <f t="shared" si="7"/>
        <v>8029667</v>
      </c>
    </row>
    <row r="13" spans="1:28">
      <c r="A13" s="1">
        <v>44484</v>
      </c>
      <c r="B13" t="s">
        <v>33</v>
      </c>
      <c r="C13">
        <v>0</v>
      </c>
      <c r="D13">
        <v>13695789</v>
      </c>
      <c r="G13" t="s">
        <v>37</v>
      </c>
      <c r="H13">
        <v>6</v>
      </c>
      <c r="L13" s="1">
        <v>43854</v>
      </c>
      <c r="M13" s="267">
        <v>3119532</v>
      </c>
      <c r="N13" s="267">
        <v>2248055</v>
      </c>
      <c r="O13" s="267">
        <v>2607074</v>
      </c>
      <c r="P13" s="267">
        <v>3376400</v>
      </c>
      <c r="Q13" s="267">
        <v>7855587</v>
      </c>
      <c r="R13" s="267">
        <v>7470400</v>
      </c>
      <c r="S13" s="267">
        <v>3030963</v>
      </c>
      <c r="U13" s="1" t="str">
        <f t="shared" si="1"/>
        <v>202004</v>
      </c>
      <c r="V13" s="115">
        <f t="shared" si="2"/>
        <v>3119532</v>
      </c>
      <c r="W13" s="115">
        <f t="shared" si="3"/>
        <v>2248055</v>
      </c>
      <c r="X13" s="115">
        <f t="shared" si="4"/>
        <v>2607074</v>
      </c>
      <c r="Y13" s="115">
        <f t="shared" si="5"/>
        <v>3376400</v>
      </c>
      <c r="Z13" s="115">
        <f t="shared" si="6"/>
        <v>7855587</v>
      </c>
      <c r="AB13" s="115">
        <f t="shared" si="7"/>
        <v>7974661</v>
      </c>
    </row>
    <row r="14" spans="1:28">
      <c r="A14" s="1">
        <v>43973</v>
      </c>
      <c r="B14" t="s">
        <v>33</v>
      </c>
      <c r="C14">
        <v>0</v>
      </c>
      <c r="D14">
        <v>1453247</v>
      </c>
      <c r="G14" t="s">
        <v>38</v>
      </c>
      <c r="H14">
        <v>7</v>
      </c>
      <c r="L14" s="1">
        <v>43861</v>
      </c>
      <c r="M14" s="267">
        <v>3090528</v>
      </c>
      <c r="N14" s="267">
        <v>2223376</v>
      </c>
      <c r="O14" s="267">
        <v>2605282</v>
      </c>
      <c r="P14" s="267">
        <v>3360707</v>
      </c>
      <c r="Q14" s="267">
        <v>7839692</v>
      </c>
      <c r="R14" s="267">
        <v>7676078</v>
      </c>
      <c r="S14" s="267">
        <v>3070479</v>
      </c>
      <c r="U14" s="1" t="str">
        <f t="shared" si="1"/>
        <v>202005</v>
      </c>
      <c r="V14" s="115">
        <f t="shared" si="2"/>
        <v>3090528</v>
      </c>
      <c r="W14" s="115">
        <f t="shared" si="3"/>
        <v>2223376</v>
      </c>
      <c r="X14" s="115">
        <f t="shared" si="4"/>
        <v>2605282</v>
      </c>
      <c r="Y14" s="115">
        <f t="shared" si="5"/>
        <v>3360707</v>
      </c>
      <c r="Z14" s="115">
        <f t="shared" si="6"/>
        <v>7839692</v>
      </c>
      <c r="AB14" s="115">
        <f t="shared" si="7"/>
        <v>7919186</v>
      </c>
    </row>
    <row r="15" spans="1:28">
      <c r="A15" s="1">
        <v>44099</v>
      </c>
      <c r="B15" t="s">
        <v>37</v>
      </c>
      <c r="C15">
        <v>5</v>
      </c>
      <c r="D15">
        <v>7959006</v>
      </c>
      <c r="G15" t="s">
        <v>34</v>
      </c>
      <c r="H15">
        <v>8</v>
      </c>
      <c r="L15" s="1">
        <v>43868</v>
      </c>
      <c r="M15" s="267">
        <v>3084219</v>
      </c>
      <c r="N15" s="267">
        <v>2208876</v>
      </c>
      <c r="O15" s="267">
        <v>2611688</v>
      </c>
      <c r="P15" s="267">
        <v>3359501</v>
      </c>
      <c r="Q15" s="267">
        <v>7765840</v>
      </c>
      <c r="R15" s="267">
        <v>7816792</v>
      </c>
      <c r="S15" s="267">
        <v>3180762</v>
      </c>
      <c r="U15" s="1" t="str">
        <f t="shared" si="1"/>
        <v>202006</v>
      </c>
      <c r="V15" s="115">
        <f t="shared" si="2"/>
        <v>3084219</v>
      </c>
      <c r="W15" s="115">
        <f t="shared" si="3"/>
        <v>2208876</v>
      </c>
      <c r="X15" s="115">
        <f t="shared" si="4"/>
        <v>2611688</v>
      </c>
      <c r="Y15" s="115">
        <f t="shared" si="5"/>
        <v>3359501</v>
      </c>
      <c r="Z15" s="115">
        <f t="shared" si="6"/>
        <v>7765840</v>
      </c>
      <c r="AB15" s="115">
        <f t="shared" si="7"/>
        <v>7904783</v>
      </c>
    </row>
    <row r="16" spans="1:28">
      <c r="A16" s="1">
        <v>43854</v>
      </c>
      <c r="B16" t="s">
        <v>41</v>
      </c>
      <c r="C16">
        <v>1</v>
      </c>
      <c r="D16">
        <v>3119532</v>
      </c>
      <c r="L16" s="1">
        <v>43875</v>
      </c>
      <c r="M16" s="267">
        <v>3086236</v>
      </c>
      <c r="N16" s="267">
        <v>2178036</v>
      </c>
      <c r="O16" s="267">
        <v>2629805</v>
      </c>
      <c r="P16" s="267">
        <v>3357641</v>
      </c>
      <c r="Q16" s="267">
        <v>7566242</v>
      </c>
      <c r="R16" s="267">
        <v>7945882</v>
      </c>
      <c r="S16" s="267">
        <v>3425776</v>
      </c>
      <c r="U16" s="1" t="str">
        <f t="shared" si="1"/>
        <v>202007</v>
      </c>
      <c r="V16" s="115">
        <f t="shared" si="2"/>
        <v>3086236</v>
      </c>
      <c r="W16" s="115">
        <f t="shared" si="3"/>
        <v>2178036</v>
      </c>
      <c r="X16" s="115">
        <f t="shared" si="4"/>
        <v>2629805</v>
      </c>
      <c r="Y16" s="115">
        <f t="shared" si="5"/>
        <v>3357641</v>
      </c>
      <c r="Z16" s="115">
        <f t="shared" si="6"/>
        <v>7566242</v>
      </c>
      <c r="AB16" s="115">
        <f t="shared" si="7"/>
        <v>7894077</v>
      </c>
    </row>
    <row r="17" spans="1:28">
      <c r="A17" s="1">
        <v>44533</v>
      </c>
      <c r="B17" t="s">
        <v>33</v>
      </c>
      <c r="C17">
        <v>0</v>
      </c>
      <c r="D17">
        <v>15007476</v>
      </c>
      <c r="G17" t="s">
        <v>43</v>
      </c>
      <c r="H17" t="s">
        <v>40</v>
      </c>
      <c r="L17" s="1">
        <v>43882</v>
      </c>
      <c r="M17" s="267">
        <v>3064338</v>
      </c>
      <c r="N17" s="267">
        <v>2142008</v>
      </c>
      <c r="O17" s="267">
        <v>2637796</v>
      </c>
      <c r="P17" s="267">
        <v>3359874</v>
      </c>
      <c r="Q17" s="267">
        <v>7355173</v>
      </c>
      <c r="R17" s="267">
        <v>8089663</v>
      </c>
      <c r="S17" s="267">
        <v>3675504</v>
      </c>
      <c r="U17" s="1" t="str">
        <f t="shared" si="1"/>
        <v>202008</v>
      </c>
      <c r="V17" s="115">
        <f t="shared" si="2"/>
        <v>3064338</v>
      </c>
      <c r="W17" s="115">
        <f t="shared" si="3"/>
        <v>2142008</v>
      </c>
      <c r="X17" s="115">
        <f t="shared" si="4"/>
        <v>2637796</v>
      </c>
      <c r="Y17" s="115">
        <f t="shared" si="5"/>
        <v>3359874</v>
      </c>
      <c r="Z17" s="115">
        <f t="shared" si="6"/>
        <v>7355173</v>
      </c>
      <c r="AB17" s="115">
        <f t="shared" si="7"/>
        <v>7844142</v>
      </c>
    </row>
    <row r="18" spans="1:28">
      <c r="A18" s="1">
        <v>44169</v>
      </c>
      <c r="B18" t="s">
        <v>35</v>
      </c>
      <c r="C18">
        <v>3</v>
      </c>
      <c r="D18">
        <v>2144816</v>
      </c>
      <c r="G18" t="s">
        <v>33</v>
      </c>
      <c r="H18">
        <v>1</v>
      </c>
      <c r="L18" s="1">
        <v>43889</v>
      </c>
      <c r="M18" s="267">
        <v>3050444</v>
      </c>
      <c r="N18" s="267">
        <v>2116303</v>
      </c>
      <c r="O18" s="267">
        <v>2653152</v>
      </c>
      <c r="P18" s="267">
        <v>3362851</v>
      </c>
      <c r="Q18" s="267">
        <v>7364838</v>
      </c>
      <c r="R18" s="267">
        <v>8248264</v>
      </c>
      <c r="S18" s="267">
        <v>3659500</v>
      </c>
      <c r="U18" s="1" t="str">
        <f t="shared" si="1"/>
        <v>202009</v>
      </c>
      <c r="V18" s="115">
        <f t="shared" si="2"/>
        <v>3050444</v>
      </c>
      <c r="W18" s="115">
        <f t="shared" si="3"/>
        <v>2116303</v>
      </c>
      <c r="X18" s="115">
        <f t="shared" si="4"/>
        <v>2653152</v>
      </c>
      <c r="Y18" s="115">
        <f t="shared" si="5"/>
        <v>3362851</v>
      </c>
      <c r="Z18" s="115">
        <f t="shared" si="6"/>
        <v>7364838</v>
      </c>
      <c r="AB18" s="115">
        <f t="shared" si="7"/>
        <v>7819899</v>
      </c>
    </row>
    <row r="19" spans="1:28">
      <c r="A19" s="1">
        <v>44113</v>
      </c>
      <c r="B19" t="s">
        <v>36</v>
      </c>
      <c r="C19">
        <v>2</v>
      </c>
      <c r="D19">
        <v>2349729</v>
      </c>
      <c r="G19" t="s">
        <v>44</v>
      </c>
      <c r="H19">
        <v>2</v>
      </c>
      <c r="L19" s="1">
        <v>43896</v>
      </c>
      <c r="M19" s="267">
        <v>3052142</v>
      </c>
      <c r="N19" s="267">
        <v>2109454</v>
      </c>
      <c r="O19" s="267">
        <v>2672336</v>
      </c>
      <c r="P19" s="267">
        <v>3372048</v>
      </c>
      <c r="Q19" s="267">
        <v>7491134</v>
      </c>
      <c r="R19" s="267">
        <v>8387296</v>
      </c>
      <c r="S19" s="267">
        <v>3518762</v>
      </c>
      <c r="U19" s="1" t="str">
        <f t="shared" si="1"/>
        <v>202010</v>
      </c>
      <c r="V19" s="115">
        <f t="shared" si="2"/>
        <v>3052142</v>
      </c>
      <c r="W19" s="115">
        <f t="shared" si="3"/>
        <v>2109454</v>
      </c>
      <c r="X19" s="115">
        <f t="shared" si="4"/>
        <v>2672336</v>
      </c>
      <c r="Y19" s="115">
        <f t="shared" si="5"/>
        <v>3372048</v>
      </c>
      <c r="Z19" s="115">
        <f t="shared" si="6"/>
        <v>7491134</v>
      </c>
      <c r="AB19" s="115">
        <f t="shared" si="7"/>
        <v>7833932</v>
      </c>
    </row>
    <row r="20" spans="1:28">
      <c r="A20" s="1">
        <v>44526</v>
      </c>
      <c r="B20" t="s">
        <v>33</v>
      </c>
      <c r="C20">
        <v>0</v>
      </c>
      <c r="D20">
        <v>14805457</v>
      </c>
      <c r="G20" t="s">
        <v>45</v>
      </c>
      <c r="H20">
        <v>3</v>
      </c>
      <c r="L20" s="1">
        <v>43903</v>
      </c>
      <c r="M20" s="267">
        <v>3066017</v>
      </c>
      <c r="N20" s="267">
        <v>2111745</v>
      </c>
      <c r="O20" s="267">
        <v>2695889</v>
      </c>
      <c r="P20" s="267">
        <v>3369123</v>
      </c>
      <c r="Q20" s="267">
        <v>7624196</v>
      </c>
      <c r="R20" s="267">
        <v>8532199</v>
      </c>
      <c r="S20" s="267">
        <v>3349323</v>
      </c>
      <c r="U20" s="1" t="str">
        <f t="shared" si="1"/>
        <v>202011</v>
      </c>
      <c r="V20" s="115">
        <f t="shared" si="2"/>
        <v>3066017</v>
      </c>
      <c r="W20" s="115">
        <f t="shared" si="3"/>
        <v>2111745</v>
      </c>
      <c r="X20" s="115">
        <f t="shared" si="4"/>
        <v>2695889</v>
      </c>
      <c r="Y20" s="115">
        <f t="shared" si="5"/>
        <v>3369123</v>
      </c>
      <c r="Z20" s="115">
        <f t="shared" si="6"/>
        <v>7624196</v>
      </c>
      <c r="AB20" s="115">
        <f t="shared" si="7"/>
        <v>7873651</v>
      </c>
    </row>
    <row r="21" spans="1:28">
      <c r="A21" s="1">
        <v>44106</v>
      </c>
      <c r="B21" t="s">
        <v>41</v>
      </c>
      <c r="C21">
        <v>1</v>
      </c>
      <c r="D21">
        <v>3147332</v>
      </c>
      <c r="G21" t="s">
        <v>46</v>
      </c>
      <c r="H21">
        <v>4</v>
      </c>
      <c r="L21" s="1">
        <v>43910</v>
      </c>
      <c r="M21" s="267">
        <v>3126517</v>
      </c>
      <c r="N21" s="267">
        <v>2149920</v>
      </c>
      <c r="O21" s="267">
        <v>2708922</v>
      </c>
      <c r="P21" s="267">
        <v>3376673</v>
      </c>
      <c r="Q21" s="267">
        <v>7911182</v>
      </c>
      <c r="R21" s="267">
        <v>8665269</v>
      </c>
      <c r="S21" s="267">
        <v>3004820</v>
      </c>
      <c r="U21" s="1" t="str">
        <f t="shared" si="1"/>
        <v>202012</v>
      </c>
      <c r="V21" s="115">
        <f t="shared" si="2"/>
        <v>3126517</v>
      </c>
      <c r="W21" s="115">
        <f t="shared" si="3"/>
        <v>2149920</v>
      </c>
      <c r="X21" s="115">
        <f t="shared" si="4"/>
        <v>2708922</v>
      </c>
      <c r="Y21" s="115">
        <f t="shared" si="5"/>
        <v>3376673</v>
      </c>
      <c r="Z21" s="115">
        <f t="shared" si="6"/>
        <v>7911182</v>
      </c>
      <c r="AB21" s="115">
        <f t="shared" si="7"/>
        <v>7985359</v>
      </c>
    </row>
    <row r="22" spans="1:28">
      <c r="A22" s="1">
        <v>44505</v>
      </c>
      <c r="B22" t="s">
        <v>33</v>
      </c>
      <c r="C22">
        <v>0</v>
      </c>
      <c r="D22">
        <v>14263486</v>
      </c>
      <c r="G22" t="s">
        <v>38</v>
      </c>
      <c r="H22">
        <v>5</v>
      </c>
      <c r="L22" s="1">
        <v>43917</v>
      </c>
      <c r="M22" s="267">
        <v>3070578</v>
      </c>
      <c r="N22" s="267">
        <v>2126382</v>
      </c>
      <c r="O22" s="267">
        <v>2662127</v>
      </c>
      <c r="P22" s="267">
        <v>3336359</v>
      </c>
      <c r="Q22" s="267">
        <v>8041992</v>
      </c>
      <c r="R22" s="267">
        <v>8931210</v>
      </c>
      <c r="S22" s="267">
        <v>2885713</v>
      </c>
      <c r="U22" s="1" t="str">
        <f t="shared" si="1"/>
        <v>202013</v>
      </c>
      <c r="V22" s="115">
        <f t="shared" si="2"/>
        <v>3070578</v>
      </c>
      <c r="W22" s="115">
        <f t="shared" si="3"/>
        <v>2126382</v>
      </c>
      <c r="X22" s="115">
        <f t="shared" si="4"/>
        <v>2662127</v>
      </c>
      <c r="Y22" s="115">
        <f t="shared" si="5"/>
        <v>3336359</v>
      </c>
      <c r="Z22" s="115">
        <f t="shared" si="6"/>
        <v>8041992</v>
      </c>
      <c r="AB22" s="115">
        <f t="shared" si="7"/>
        <v>7859087</v>
      </c>
    </row>
    <row r="23" spans="1:28">
      <c r="A23" s="1">
        <v>44120</v>
      </c>
      <c r="B23" t="s">
        <v>37</v>
      </c>
      <c r="C23">
        <v>5</v>
      </c>
      <c r="D23">
        <v>7951448</v>
      </c>
      <c r="G23" t="s">
        <v>34</v>
      </c>
      <c r="H23">
        <v>6</v>
      </c>
      <c r="L23" s="1">
        <v>43924</v>
      </c>
      <c r="M23" s="267">
        <v>3099615</v>
      </c>
      <c r="N23" s="267">
        <v>2216135</v>
      </c>
      <c r="O23" s="267">
        <v>2487940</v>
      </c>
      <c r="P23" s="267">
        <v>3187262</v>
      </c>
      <c r="Q23" s="267">
        <v>7994367</v>
      </c>
      <c r="R23" s="267">
        <v>9133255</v>
      </c>
      <c r="S23" s="267">
        <v>3015964</v>
      </c>
      <c r="U23" s="1" t="str">
        <f t="shared" si="1"/>
        <v>202014</v>
      </c>
      <c r="V23" s="115">
        <f t="shared" si="2"/>
        <v>3099615</v>
      </c>
      <c r="W23" s="115">
        <f t="shared" si="3"/>
        <v>2216135</v>
      </c>
      <c r="X23" s="115">
        <f t="shared" si="4"/>
        <v>2487940</v>
      </c>
      <c r="Y23" s="115">
        <f t="shared" si="5"/>
        <v>3187262</v>
      </c>
      <c r="Z23" s="115">
        <f t="shared" si="6"/>
        <v>7994367</v>
      </c>
      <c r="AB23" s="115">
        <f t="shared" si="7"/>
        <v>7803690</v>
      </c>
    </row>
    <row r="24" spans="1:28">
      <c r="A24" s="1">
        <v>43875</v>
      </c>
      <c r="B24" t="s">
        <v>34</v>
      </c>
      <c r="C24">
        <v>7</v>
      </c>
      <c r="D24">
        <v>7945882</v>
      </c>
      <c r="L24" s="1">
        <v>43931</v>
      </c>
      <c r="M24" s="267">
        <v>3158924</v>
      </c>
      <c r="N24" s="267">
        <v>2346113</v>
      </c>
      <c r="O24" s="267">
        <v>2273279</v>
      </c>
      <c r="P24" s="267">
        <v>3015328</v>
      </c>
      <c r="Q24" s="267">
        <v>7828778</v>
      </c>
      <c r="R24" s="267">
        <v>9322645</v>
      </c>
      <c r="S24" s="267">
        <v>3276384</v>
      </c>
      <c r="U24" s="1" t="str">
        <f t="shared" si="1"/>
        <v>202015</v>
      </c>
      <c r="V24" s="115">
        <f t="shared" si="2"/>
        <v>3158924</v>
      </c>
      <c r="W24" s="115">
        <f t="shared" si="3"/>
        <v>2346113</v>
      </c>
      <c r="X24" s="115">
        <f t="shared" si="4"/>
        <v>2273279</v>
      </c>
      <c r="Y24" s="115">
        <f t="shared" si="5"/>
        <v>3015328</v>
      </c>
      <c r="Z24" s="115">
        <f t="shared" si="6"/>
        <v>7828778</v>
      </c>
      <c r="AB24" s="115">
        <f t="shared" si="7"/>
        <v>7778316</v>
      </c>
    </row>
    <row r="25" spans="1:28">
      <c r="A25" s="1">
        <v>44435</v>
      </c>
      <c r="B25" t="s">
        <v>35</v>
      </c>
      <c r="C25">
        <v>3</v>
      </c>
      <c r="D25">
        <v>2392115</v>
      </c>
      <c r="L25" s="1">
        <v>43938</v>
      </c>
      <c r="M25" s="267">
        <v>3177151</v>
      </c>
      <c r="N25" s="267">
        <v>2449556</v>
      </c>
      <c r="O25" s="267">
        <v>2067138</v>
      </c>
      <c r="P25" s="267">
        <v>2852225</v>
      </c>
      <c r="Q25" s="267">
        <v>7604349</v>
      </c>
      <c r="R25" s="267">
        <v>9551228</v>
      </c>
      <c r="S25" s="267">
        <v>3570913</v>
      </c>
      <c r="U25" s="1" t="str">
        <f t="shared" si="1"/>
        <v>202016</v>
      </c>
      <c r="V25" s="115">
        <f t="shared" si="2"/>
        <v>3177151</v>
      </c>
      <c r="W25" s="115">
        <f t="shared" si="3"/>
        <v>2449556</v>
      </c>
      <c r="X25" s="115">
        <f t="shared" si="4"/>
        <v>2067138</v>
      </c>
      <c r="Y25" s="115">
        <f t="shared" si="5"/>
        <v>2852225</v>
      </c>
      <c r="Z25" s="115">
        <f t="shared" si="6"/>
        <v>7604349</v>
      </c>
      <c r="AB25" s="115">
        <f t="shared" si="7"/>
        <v>7693845</v>
      </c>
    </row>
    <row r="26" spans="1:28">
      <c r="A26" s="1">
        <v>44022</v>
      </c>
      <c r="B26" t="s">
        <v>37</v>
      </c>
      <c r="C26">
        <v>4</v>
      </c>
      <c r="D26">
        <v>1697355</v>
      </c>
      <c r="L26" s="1">
        <v>43945</v>
      </c>
      <c r="M26" s="267">
        <v>3202516</v>
      </c>
      <c r="N26" s="267">
        <v>2551962</v>
      </c>
      <c r="O26" s="267">
        <v>1870723</v>
      </c>
      <c r="P26" s="267">
        <v>2667476</v>
      </c>
      <c r="Q26" s="267">
        <v>7295447</v>
      </c>
      <c r="R26" s="267">
        <v>9789671</v>
      </c>
      <c r="S26" s="267">
        <v>3958349</v>
      </c>
      <c r="U26" s="1" t="str">
        <f t="shared" si="1"/>
        <v>202017</v>
      </c>
      <c r="V26" s="115">
        <f t="shared" si="2"/>
        <v>3202516</v>
      </c>
      <c r="W26" s="115">
        <f t="shared" si="3"/>
        <v>2551962</v>
      </c>
      <c r="X26" s="115">
        <f t="shared" si="4"/>
        <v>1870723</v>
      </c>
      <c r="Y26" s="115">
        <f t="shared" si="5"/>
        <v>2667476</v>
      </c>
      <c r="Z26" s="115">
        <f t="shared" si="6"/>
        <v>7295447</v>
      </c>
      <c r="AB26" s="115">
        <f t="shared" si="7"/>
        <v>7625201</v>
      </c>
    </row>
    <row r="27" spans="1:28">
      <c r="A27" s="1">
        <v>44337</v>
      </c>
      <c r="B27" t="s">
        <v>37</v>
      </c>
      <c r="C27">
        <v>5</v>
      </c>
      <c r="D27">
        <v>7482150</v>
      </c>
      <c r="L27" s="1">
        <v>43952</v>
      </c>
      <c r="M27" s="267">
        <v>3207294</v>
      </c>
      <c r="N27" s="267">
        <v>2617141</v>
      </c>
      <c r="O27" s="267">
        <v>1680608</v>
      </c>
      <c r="P27" s="267">
        <v>2443463</v>
      </c>
      <c r="Q27" s="267">
        <v>6784613</v>
      </c>
      <c r="R27" s="267">
        <v>10074070</v>
      </c>
      <c r="S27" s="267">
        <v>4571723</v>
      </c>
      <c r="U27" s="1" t="str">
        <f t="shared" si="1"/>
        <v>202018</v>
      </c>
      <c r="V27" s="115">
        <f t="shared" si="2"/>
        <v>3207294</v>
      </c>
      <c r="W27" s="115">
        <f t="shared" si="3"/>
        <v>2617141</v>
      </c>
      <c r="X27" s="115">
        <f t="shared" si="4"/>
        <v>1680608</v>
      </c>
      <c r="Y27" s="115">
        <f t="shared" si="5"/>
        <v>2443463</v>
      </c>
      <c r="Z27" s="115">
        <f t="shared" si="6"/>
        <v>6784613</v>
      </c>
      <c r="AB27" s="115">
        <f t="shared" si="7"/>
        <v>7505043</v>
      </c>
    </row>
    <row r="28" spans="1:28">
      <c r="A28" s="1">
        <v>44463</v>
      </c>
      <c r="B28" t="s">
        <v>35</v>
      </c>
      <c r="C28">
        <v>3</v>
      </c>
      <c r="D28">
        <v>2406701</v>
      </c>
      <c r="L28" s="1">
        <v>43959</v>
      </c>
      <c r="M28" s="267">
        <v>3193263</v>
      </c>
      <c r="N28" s="267">
        <v>2602067</v>
      </c>
      <c r="O28" s="267">
        <v>1489011</v>
      </c>
      <c r="P28" s="267">
        <v>2152663</v>
      </c>
      <c r="Q28" s="267">
        <v>6093683</v>
      </c>
      <c r="R28" s="267">
        <v>10412853</v>
      </c>
      <c r="S28" s="267">
        <v>5483210</v>
      </c>
      <c r="U28" s="1" t="str">
        <f t="shared" si="1"/>
        <v>202019</v>
      </c>
      <c r="V28" s="115">
        <f t="shared" si="2"/>
        <v>3193263</v>
      </c>
      <c r="W28" s="115">
        <f t="shared" si="3"/>
        <v>2602067</v>
      </c>
      <c r="X28" s="115">
        <f t="shared" si="4"/>
        <v>1489011</v>
      </c>
      <c r="Y28" s="115">
        <f t="shared" si="5"/>
        <v>2152663</v>
      </c>
      <c r="Z28" s="115">
        <f t="shared" si="6"/>
        <v>6093683</v>
      </c>
      <c r="AB28" s="115">
        <f t="shared" si="7"/>
        <v>7284341</v>
      </c>
    </row>
    <row r="29" spans="1:28">
      <c r="A29" s="1">
        <v>44295</v>
      </c>
      <c r="B29" t="s">
        <v>37</v>
      </c>
      <c r="C29">
        <v>5</v>
      </c>
      <c r="D29">
        <v>7563743</v>
      </c>
      <c r="L29" s="1">
        <v>43966</v>
      </c>
      <c r="M29" s="267">
        <v>3113469</v>
      </c>
      <c r="N29" s="267">
        <v>2463473</v>
      </c>
      <c r="O29" s="267">
        <v>1286203</v>
      </c>
      <c r="P29" s="267">
        <v>1765622</v>
      </c>
      <c r="Q29" s="267">
        <v>5034459</v>
      </c>
      <c r="R29" s="267">
        <v>10824560</v>
      </c>
      <c r="S29" s="267">
        <v>6975323</v>
      </c>
      <c r="U29" s="1" t="str">
        <f t="shared" si="1"/>
        <v>202020</v>
      </c>
      <c r="V29" s="115">
        <f t="shared" si="2"/>
        <v>3113469</v>
      </c>
      <c r="W29" s="115">
        <f t="shared" si="3"/>
        <v>2463473</v>
      </c>
      <c r="X29" s="115">
        <f t="shared" si="4"/>
        <v>1286203</v>
      </c>
      <c r="Y29" s="115">
        <f t="shared" si="5"/>
        <v>1765622</v>
      </c>
      <c r="Z29" s="115">
        <f t="shared" si="6"/>
        <v>5034459</v>
      </c>
      <c r="AB29" s="115">
        <f t="shared" si="7"/>
        <v>6863145</v>
      </c>
    </row>
    <row r="30" spans="1:28">
      <c r="A30" s="1">
        <v>44190</v>
      </c>
      <c r="B30" t="s">
        <v>38</v>
      </c>
      <c r="C30">
        <v>6</v>
      </c>
      <c r="D30">
        <v>2995954</v>
      </c>
      <c r="L30" s="1">
        <v>43973</v>
      </c>
      <c r="M30" s="267">
        <v>3131806</v>
      </c>
      <c r="N30" s="267">
        <v>2475522</v>
      </c>
      <c r="O30" s="267">
        <v>1182921</v>
      </c>
      <c r="P30" s="267">
        <v>1615171</v>
      </c>
      <c r="Q30" s="267">
        <v>4802025</v>
      </c>
      <c r="R30" s="267">
        <v>11226653</v>
      </c>
      <c r="S30" s="267">
        <v>7067038</v>
      </c>
      <c r="U30" s="1" t="str">
        <f t="shared" si="1"/>
        <v>202021</v>
      </c>
      <c r="V30" s="115">
        <f t="shared" si="2"/>
        <v>3131806</v>
      </c>
      <c r="W30" s="115">
        <f t="shared" si="3"/>
        <v>2475522</v>
      </c>
      <c r="X30" s="115">
        <f t="shared" si="4"/>
        <v>1182921</v>
      </c>
      <c r="Y30" s="115">
        <f t="shared" si="5"/>
        <v>1615171</v>
      </c>
      <c r="Z30" s="115">
        <f t="shared" si="6"/>
        <v>4802025</v>
      </c>
      <c r="AB30" s="115">
        <f t="shared" si="7"/>
        <v>6790249</v>
      </c>
    </row>
    <row r="31" spans="1:28">
      <c r="A31" s="1">
        <v>44400</v>
      </c>
      <c r="B31" t="s">
        <v>33</v>
      </c>
      <c r="C31">
        <v>0</v>
      </c>
      <c r="D31">
        <v>11557509</v>
      </c>
      <c r="L31" s="1">
        <v>43980</v>
      </c>
      <c r="M31" s="267">
        <v>3169821</v>
      </c>
      <c r="N31" s="267">
        <v>2533394</v>
      </c>
      <c r="O31" s="267">
        <v>1121251</v>
      </c>
      <c r="P31" s="267">
        <v>1574706</v>
      </c>
      <c r="Q31" s="267">
        <v>5011556</v>
      </c>
      <c r="R31" s="267">
        <v>11708501</v>
      </c>
      <c r="S31" s="267">
        <v>6412408</v>
      </c>
      <c r="U31" s="1" t="str">
        <f t="shared" si="1"/>
        <v>202022</v>
      </c>
      <c r="V31" s="115">
        <f t="shared" si="2"/>
        <v>3169821</v>
      </c>
      <c r="W31" s="115">
        <f t="shared" si="3"/>
        <v>2533394</v>
      </c>
      <c r="X31" s="115">
        <f t="shared" si="4"/>
        <v>1121251</v>
      </c>
      <c r="Y31" s="115">
        <f t="shared" si="5"/>
        <v>1574706</v>
      </c>
      <c r="Z31" s="115">
        <f t="shared" si="6"/>
        <v>5011556</v>
      </c>
      <c r="AB31" s="115">
        <f t="shared" si="7"/>
        <v>6824466</v>
      </c>
    </row>
    <row r="32" spans="1:28">
      <c r="A32" s="1">
        <v>44050</v>
      </c>
      <c r="B32" t="s">
        <v>33</v>
      </c>
      <c r="C32">
        <v>0</v>
      </c>
      <c r="D32">
        <v>2910610</v>
      </c>
      <c r="L32" s="1">
        <v>43987</v>
      </c>
      <c r="M32" s="267">
        <v>3183029</v>
      </c>
      <c r="N32" s="267">
        <v>2573411</v>
      </c>
      <c r="O32" s="267">
        <v>1074031</v>
      </c>
      <c r="P32" s="267">
        <v>1542800</v>
      </c>
      <c r="Q32" s="267">
        <v>5360257</v>
      </c>
      <c r="R32" s="267">
        <v>12363096</v>
      </c>
      <c r="S32" s="267">
        <v>5481562</v>
      </c>
      <c r="U32" s="1" t="str">
        <f t="shared" si="1"/>
        <v>202023</v>
      </c>
      <c r="V32" s="115">
        <f t="shared" si="2"/>
        <v>3183029</v>
      </c>
      <c r="W32" s="115">
        <f t="shared" si="3"/>
        <v>2573411</v>
      </c>
      <c r="X32" s="115">
        <f t="shared" si="4"/>
        <v>1074031</v>
      </c>
      <c r="Y32" s="115">
        <f t="shared" si="5"/>
        <v>1542800</v>
      </c>
      <c r="Z32" s="115">
        <f t="shared" si="6"/>
        <v>5360257</v>
      </c>
      <c r="AB32" s="115">
        <f t="shared" si="7"/>
        <v>6830471</v>
      </c>
    </row>
    <row r="33" spans="1:28">
      <c r="A33" s="1">
        <v>43987</v>
      </c>
      <c r="B33" t="s">
        <v>41</v>
      </c>
      <c r="C33">
        <v>1</v>
      </c>
      <c r="D33">
        <v>3183029</v>
      </c>
      <c r="L33" s="1">
        <v>43994</v>
      </c>
      <c r="M33" s="267">
        <v>3161513</v>
      </c>
      <c r="N33" s="267">
        <v>2585597</v>
      </c>
      <c r="O33" s="267">
        <v>1042212</v>
      </c>
      <c r="P33" s="267">
        <v>1510994</v>
      </c>
      <c r="Q33" s="267">
        <v>5858772</v>
      </c>
      <c r="R33" s="267">
        <v>13239518</v>
      </c>
      <c r="S33" s="267">
        <v>4226346</v>
      </c>
      <c r="U33" s="1" t="str">
        <f t="shared" si="1"/>
        <v>202024</v>
      </c>
      <c r="V33" s="115">
        <f t="shared" si="2"/>
        <v>3161513</v>
      </c>
      <c r="W33" s="115">
        <f t="shared" si="3"/>
        <v>2585597</v>
      </c>
      <c r="X33" s="115">
        <f t="shared" si="4"/>
        <v>1042212</v>
      </c>
      <c r="Y33" s="115">
        <f t="shared" si="5"/>
        <v>1510994</v>
      </c>
      <c r="Z33" s="115">
        <f t="shared" si="6"/>
        <v>5858772</v>
      </c>
      <c r="AB33" s="115">
        <f t="shared" si="7"/>
        <v>6789322</v>
      </c>
    </row>
    <row r="34" spans="1:28">
      <c r="A34" s="1">
        <v>44428</v>
      </c>
      <c r="B34" t="s">
        <v>36</v>
      </c>
      <c r="C34">
        <v>2</v>
      </c>
      <c r="D34">
        <v>2251712</v>
      </c>
      <c r="L34" s="1">
        <v>44001</v>
      </c>
      <c r="M34" s="267">
        <v>3079478</v>
      </c>
      <c r="N34" s="267">
        <v>2535939</v>
      </c>
      <c r="O34" s="267">
        <v>1012879</v>
      </c>
      <c r="P34" s="267">
        <v>1465747</v>
      </c>
      <c r="Q34" s="267">
        <v>6488191</v>
      </c>
      <c r="R34" s="267">
        <v>14475419</v>
      </c>
      <c r="S34" s="267">
        <v>2622840</v>
      </c>
      <c r="U34" s="1" t="str">
        <f t="shared" si="1"/>
        <v>202025</v>
      </c>
      <c r="V34" s="115">
        <f t="shared" si="2"/>
        <v>3079478</v>
      </c>
      <c r="W34" s="115">
        <f t="shared" si="3"/>
        <v>2535939</v>
      </c>
      <c r="X34" s="115">
        <f t="shared" si="4"/>
        <v>1012879</v>
      </c>
      <c r="Y34" s="115">
        <f t="shared" si="5"/>
        <v>1465747</v>
      </c>
      <c r="Z34" s="115">
        <f t="shared" si="6"/>
        <v>6488191</v>
      </c>
      <c r="AB34" s="115">
        <f t="shared" si="7"/>
        <v>6628296</v>
      </c>
    </row>
    <row r="35" spans="1:28">
      <c r="A35" s="1">
        <v>43896</v>
      </c>
      <c r="B35" t="s">
        <v>37</v>
      </c>
      <c r="C35">
        <v>4</v>
      </c>
      <c r="D35">
        <v>3372048</v>
      </c>
      <c r="L35" s="1">
        <v>44008</v>
      </c>
      <c r="M35" s="267">
        <v>3121825</v>
      </c>
      <c r="N35" s="267">
        <v>2538057</v>
      </c>
      <c r="O35" s="267">
        <v>1035701</v>
      </c>
      <c r="P35" s="267">
        <v>1497731</v>
      </c>
      <c r="Q35" s="267">
        <v>6833450</v>
      </c>
      <c r="R35" s="267">
        <v>14600264</v>
      </c>
      <c r="S35" s="267">
        <v>2106584</v>
      </c>
      <c r="U35" s="1" t="str">
        <f t="shared" si="1"/>
        <v>202026</v>
      </c>
      <c r="V35" s="115">
        <f t="shared" si="2"/>
        <v>3121825</v>
      </c>
      <c r="W35" s="115">
        <f t="shared" si="3"/>
        <v>2538057</v>
      </c>
      <c r="X35" s="115">
        <f t="shared" si="4"/>
        <v>1035701</v>
      </c>
      <c r="Y35" s="115">
        <f t="shared" si="5"/>
        <v>1497731</v>
      </c>
      <c r="Z35" s="115">
        <f t="shared" si="6"/>
        <v>6833450</v>
      </c>
      <c r="AB35" s="115">
        <f t="shared" si="7"/>
        <v>6695583</v>
      </c>
    </row>
    <row r="36" spans="1:28">
      <c r="A36" s="1">
        <v>44456</v>
      </c>
      <c r="B36" t="s">
        <v>34</v>
      </c>
      <c r="C36">
        <v>7</v>
      </c>
      <c r="D36">
        <v>11116235</v>
      </c>
      <c r="L36" s="1">
        <v>44015</v>
      </c>
      <c r="M36" s="267">
        <v>3175856</v>
      </c>
      <c r="N36" s="267">
        <v>2536883</v>
      </c>
      <c r="O36" s="267">
        <v>1103491</v>
      </c>
      <c r="P36" s="267">
        <v>1590666</v>
      </c>
      <c r="Q36" s="267">
        <v>7058209</v>
      </c>
      <c r="R36" s="267">
        <v>14288238</v>
      </c>
      <c r="S36" s="267">
        <v>2034738</v>
      </c>
      <c r="U36" s="1" t="str">
        <f t="shared" si="1"/>
        <v>202027</v>
      </c>
      <c r="V36" s="115">
        <f t="shared" si="2"/>
        <v>3175856</v>
      </c>
      <c r="W36" s="115">
        <f t="shared" si="3"/>
        <v>2536883</v>
      </c>
      <c r="X36" s="115">
        <f t="shared" si="4"/>
        <v>1103491</v>
      </c>
      <c r="Y36" s="115">
        <f t="shared" si="5"/>
        <v>1590666</v>
      </c>
      <c r="Z36" s="115">
        <f t="shared" si="6"/>
        <v>7058209</v>
      </c>
      <c r="AB36" s="115">
        <f t="shared" si="7"/>
        <v>6816230</v>
      </c>
    </row>
    <row r="37" spans="1:28">
      <c r="A37" s="1">
        <v>44351</v>
      </c>
      <c r="B37" t="s">
        <v>37</v>
      </c>
      <c r="C37">
        <v>4</v>
      </c>
      <c r="D37">
        <v>3011047</v>
      </c>
      <c r="L37" s="1">
        <v>44022</v>
      </c>
      <c r="M37" s="267">
        <v>3183745</v>
      </c>
      <c r="N37" s="267">
        <v>2519882</v>
      </c>
      <c r="O37" s="267">
        <v>1178210</v>
      </c>
      <c r="P37" s="267">
        <v>1697355</v>
      </c>
      <c r="Q37" s="267">
        <v>7285936</v>
      </c>
      <c r="R37" s="267">
        <v>13976977</v>
      </c>
      <c r="S37" s="267">
        <v>2004624</v>
      </c>
      <c r="U37" s="1" t="str">
        <f t="shared" si="1"/>
        <v>202028</v>
      </c>
      <c r="V37" s="115">
        <f t="shared" si="2"/>
        <v>3183745</v>
      </c>
      <c r="W37" s="115">
        <f t="shared" si="3"/>
        <v>2519882</v>
      </c>
      <c r="X37" s="115">
        <f t="shared" si="4"/>
        <v>1178210</v>
      </c>
      <c r="Y37" s="115">
        <f t="shared" si="5"/>
        <v>1697355</v>
      </c>
      <c r="Z37" s="115">
        <f t="shared" si="6"/>
        <v>7285936</v>
      </c>
      <c r="AB37" s="115">
        <f t="shared" si="7"/>
        <v>6881837</v>
      </c>
    </row>
    <row r="38" spans="1:28">
      <c r="A38" s="1">
        <v>43924</v>
      </c>
      <c r="B38" t="s">
        <v>41</v>
      </c>
      <c r="C38">
        <v>1</v>
      </c>
      <c r="D38">
        <v>3099615</v>
      </c>
      <c r="L38" s="1">
        <v>44029</v>
      </c>
      <c r="M38" s="267">
        <v>3215489</v>
      </c>
      <c r="N38" s="267">
        <v>2514377</v>
      </c>
      <c r="O38" s="267">
        <v>1255125</v>
      </c>
      <c r="P38" s="267">
        <v>1803456</v>
      </c>
      <c r="Q38" s="267">
        <v>7432172</v>
      </c>
      <c r="R38" s="267">
        <v>13608657</v>
      </c>
      <c r="S38" s="267">
        <v>2075174</v>
      </c>
      <c r="U38" s="1" t="str">
        <f t="shared" si="1"/>
        <v>202029</v>
      </c>
      <c r="V38" s="115">
        <f t="shared" si="2"/>
        <v>3215489</v>
      </c>
      <c r="W38" s="115">
        <f t="shared" si="3"/>
        <v>2514377</v>
      </c>
      <c r="X38" s="115">
        <f t="shared" si="4"/>
        <v>1255125</v>
      </c>
      <c r="Y38" s="115">
        <f t="shared" si="5"/>
        <v>1803456</v>
      </c>
      <c r="Z38" s="115">
        <f t="shared" si="6"/>
        <v>7432172</v>
      </c>
      <c r="AB38" s="115">
        <f t="shared" si="7"/>
        <v>6984991</v>
      </c>
    </row>
    <row r="39" spans="1:28">
      <c r="A39" s="1">
        <v>44022</v>
      </c>
      <c r="B39" t="s">
        <v>35</v>
      </c>
      <c r="C39">
        <v>3</v>
      </c>
      <c r="D39">
        <v>1178210</v>
      </c>
      <c r="L39" s="1">
        <v>44036</v>
      </c>
      <c r="M39" s="267">
        <v>3218241</v>
      </c>
      <c r="N39" s="267">
        <v>2503284</v>
      </c>
      <c r="O39" s="267">
        <v>1325246</v>
      </c>
      <c r="P39" s="267">
        <v>1906273</v>
      </c>
      <c r="Q39" s="267">
        <v>7566548</v>
      </c>
      <c r="R39" s="267">
        <v>13278948</v>
      </c>
      <c r="S39" s="267">
        <v>2151352</v>
      </c>
      <c r="U39" s="1" t="str">
        <f t="shared" si="1"/>
        <v>202030</v>
      </c>
      <c r="V39" s="115">
        <f t="shared" si="2"/>
        <v>3218241</v>
      </c>
      <c r="W39" s="115">
        <f t="shared" si="3"/>
        <v>2503284</v>
      </c>
      <c r="X39" s="115">
        <f t="shared" si="4"/>
        <v>1325246</v>
      </c>
      <c r="Y39" s="115">
        <f t="shared" si="5"/>
        <v>1906273</v>
      </c>
      <c r="Z39" s="115">
        <f t="shared" si="6"/>
        <v>7566548</v>
      </c>
      <c r="AB39" s="115">
        <f t="shared" si="7"/>
        <v>7046771</v>
      </c>
    </row>
    <row r="40" spans="1:28">
      <c r="A40" s="1">
        <v>44428</v>
      </c>
      <c r="B40" t="s">
        <v>38</v>
      </c>
      <c r="C40">
        <v>6</v>
      </c>
      <c r="D40">
        <v>3256302</v>
      </c>
      <c r="L40" s="1">
        <v>44043</v>
      </c>
      <c r="M40" s="267">
        <v>3220766</v>
      </c>
      <c r="N40" s="267">
        <v>2491920</v>
      </c>
      <c r="O40" s="267">
        <v>1394744</v>
      </c>
      <c r="P40" s="267">
        <v>2007087</v>
      </c>
      <c r="Q40" s="267">
        <v>7657170</v>
      </c>
      <c r="R40" s="267">
        <v>12969656</v>
      </c>
      <c r="S40" s="267">
        <v>2255022</v>
      </c>
      <c r="U40" s="1" t="str">
        <f t="shared" si="1"/>
        <v>202031</v>
      </c>
      <c r="V40" s="115">
        <f t="shared" si="2"/>
        <v>3220766</v>
      </c>
      <c r="W40" s="115">
        <f t="shared" si="3"/>
        <v>2491920</v>
      </c>
      <c r="X40" s="115">
        <f t="shared" si="4"/>
        <v>1394744</v>
      </c>
      <c r="Y40" s="115">
        <f t="shared" si="5"/>
        <v>2007087</v>
      </c>
      <c r="Z40" s="115">
        <f t="shared" si="6"/>
        <v>7657170</v>
      </c>
      <c r="AB40" s="115">
        <f t="shared" si="7"/>
        <v>7107430</v>
      </c>
    </row>
    <row r="41" spans="1:28">
      <c r="A41" s="1">
        <v>43931</v>
      </c>
      <c r="B41" t="s">
        <v>37</v>
      </c>
      <c r="C41">
        <v>5</v>
      </c>
      <c r="D41">
        <v>7828778</v>
      </c>
      <c r="L41" s="1">
        <v>44050</v>
      </c>
      <c r="M41" s="267">
        <v>3218394</v>
      </c>
      <c r="N41" s="267">
        <v>2483498</v>
      </c>
      <c r="O41" s="267">
        <v>1468994</v>
      </c>
      <c r="P41" s="267">
        <v>2108556</v>
      </c>
      <c r="Q41" s="267">
        <v>7740461</v>
      </c>
      <c r="R41" s="267">
        <v>12680031</v>
      </c>
      <c r="S41" s="267">
        <v>2361278</v>
      </c>
      <c r="U41" s="1" t="str">
        <f t="shared" si="1"/>
        <v>202032</v>
      </c>
      <c r="V41" s="115">
        <f t="shared" si="2"/>
        <v>3218394</v>
      </c>
      <c r="W41" s="115">
        <f t="shared" si="3"/>
        <v>2483498</v>
      </c>
      <c r="X41" s="115">
        <f t="shared" si="4"/>
        <v>1468994</v>
      </c>
      <c r="Y41" s="115">
        <f t="shared" si="5"/>
        <v>2108556</v>
      </c>
      <c r="Z41" s="115">
        <f t="shared" si="6"/>
        <v>7740461</v>
      </c>
      <c r="AB41" s="115">
        <f t="shared" si="7"/>
        <v>7170886</v>
      </c>
    </row>
    <row r="42" spans="1:28">
      <c r="A42" s="1">
        <v>43917</v>
      </c>
      <c r="B42" t="s">
        <v>35</v>
      </c>
      <c r="C42">
        <v>3</v>
      </c>
      <c r="D42">
        <v>2662127</v>
      </c>
      <c r="L42" s="1">
        <v>44057</v>
      </c>
      <c r="M42" s="267">
        <v>3226592</v>
      </c>
      <c r="N42" s="267">
        <v>2477269</v>
      </c>
      <c r="O42" s="267">
        <v>1537652</v>
      </c>
      <c r="P42" s="267">
        <v>2205540</v>
      </c>
      <c r="Q42" s="267">
        <v>7769958</v>
      </c>
      <c r="R42" s="267">
        <v>12408366</v>
      </c>
      <c r="S42" s="267">
        <v>2499744</v>
      </c>
      <c r="U42" s="1" t="str">
        <f t="shared" si="1"/>
        <v>202033</v>
      </c>
      <c r="V42" s="115">
        <f t="shared" si="2"/>
        <v>3226592</v>
      </c>
      <c r="W42" s="115">
        <f t="shared" ref="W42:W73" si="8">N42</f>
        <v>2477269</v>
      </c>
      <c r="X42" s="115">
        <f t="shared" si="4"/>
        <v>1537652</v>
      </c>
      <c r="Y42" s="115">
        <f t="shared" si="5"/>
        <v>2205540</v>
      </c>
      <c r="Z42" s="115">
        <f t="shared" si="6"/>
        <v>7769958</v>
      </c>
      <c r="AB42" s="115">
        <f t="shared" si="7"/>
        <v>7241513</v>
      </c>
    </row>
    <row r="43" spans="1:28">
      <c r="A43" s="1">
        <v>44477</v>
      </c>
      <c r="B43" t="s">
        <v>35</v>
      </c>
      <c r="C43">
        <v>3</v>
      </c>
      <c r="D43">
        <v>2424126</v>
      </c>
      <c r="L43" s="1">
        <v>44064</v>
      </c>
      <c r="M43" s="267">
        <v>3213661</v>
      </c>
      <c r="N43" s="267">
        <v>2455010</v>
      </c>
      <c r="O43" s="267">
        <v>1606066</v>
      </c>
      <c r="P43" s="267">
        <v>2294239</v>
      </c>
      <c r="Q43" s="267">
        <v>7765076</v>
      </c>
      <c r="R43" s="267">
        <v>12165631</v>
      </c>
      <c r="S43" s="267">
        <v>2678195</v>
      </c>
      <c r="U43" s="1" t="str">
        <f t="shared" si="1"/>
        <v>202034</v>
      </c>
      <c r="V43" s="115">
        <f t="shared" si="2"/>
        <v>3213661</v>
      </c>
      <c r="W43" s="115">
        <f t="shared" si="8"/>
        <v>2455010</v>
      </c>
      <c r="X43" s="115">
        <f t="shared" si="4"/>
        <v>1606066</v>
      </c>
      <c r="Y43" s="115">
        <f t="shared" si="5"/>
        <v>2294239</v>
      </c>
      <c r="Z43" s="115">
        <f t="shared" si="6"/>
        <v>7765076</v>
      </c>
      <c r="AB43" s="115">
        <f t="shared" si="7"/>
        <v>7274737</v>
      </c>
    </row>
    <row r="44" spans="1:28">
      <c r="A44" s="1">
        <v>44470</v>
      </c>
      <c r="B44" t="s">
        <v>41</v>
      </c>
      <c r="C44">
        <v>1</v>
      </c>
      <c r="D44">
        <v>3167208</v>
      </c>
      <c r="L44" s="1">
        <v>44071</v>
      </c>
      <c r="M44" s="267">
        <v>3199693</v>
      </c>
      <c r="N44" s="267">
        <v>2435957</v>
      </c>
      <c r="O44" s="267">
        <v>1676880</v>
      </c>
      <c r="P44" s="267">
        <v>2376666</v>
      </c>
      <c r="Q44" s="267">
        <v>7779091</v>
      </c>
      <c r="R44" s="267">
        <v>11934658</v>
      </c>
      <c r="S44" s="267">
        <v>2824801</v>
      </c>
      <c r="U44" s="1" t="str">
        <f t="shared" si="1"/>
        <v>202035</v>
      </c>
      <c r="V44" s="115">
        <f t="shared" si="2"/>
        <v>3199693</v>
      </c>
      <c r="W44" s="115">
        <f t="shared" si="8"/>
        <v>2435957</v>
      </c>
      <c r="X44" s="115">
        <f t="shared" si="4"/>
        <v>1676880</v>
      </c>
      <c r="Y44" s="115">
        <f t="shared" si="5"/>
        <v>2376666</v>
      </c>
      <c r="Z44" s="115">
        <f t="shared" si="6"/>
        <v>7779091</v>
      </c>
      <c r="AB44" s="115">
        <f t="shared" si="7"/>
        <v>7312530</v>
      </c>
    </row>
    <row r="45" spans="1:28">
      <c r="A45" s="1">
        <v>43854</v>
      </c>
      <c r="B45" t="s">
        <v>38</v>
      </c>
      <c r="C45">
        <v>6</v>
      </c>
      <c r="D45">
        <v>3030963</v>
      </c>
      <c r="L45" s="1">
        <v>44078</v>
      </c>
      <c r="M45" s="267">
        <v>3190023</v>
      </c>
      <c r="N45" s="267">
        <v>2423483</v>
      </c>
      <c r="O45" s="267">
        <v>1738628</v>
      </c>
      <c r="P45" s="267">
        <v>2459870</v>
      </c>
      <c r="Q45" s="267">
        <v>7855372</v>
      </c>
      <c r="R45" s="267">
        <v>11730613</v>
      </c>
      <c r="S45" s="267">
        <v>2883856</v>
      </c>
      <c r="U45" s="1" t="str">
        <f t="shared" si="1"/>
        <v>202036</v>
      </c>
      <c r="V45" s="115">
        <f t="shared" si="2"/>
        <v>3190023</v>
      </c>
      <c r="W45" s="115">
        <f t="shared" si="8"/>
        <v>2423483</v>
      </c>
      <c r="X45" s="115">
        <f t="shared" si="4"/>
        <v>1738628</v>
      </c>
      <c r="Y45" s="115">
        <f t="shared" si="5"/>
        <v>2459870</v>
      </c>
      <c r="Z45" s="115">
        <f t="shared" si="6"/>
        <v>7855372</v>
      </c>
      <c r="AB45" s="115">
        <f t="shared" si="7"/>
        <v>7352134</v>
      </c>
    </row>
    <row r="46" spans="1:28">
      <c r="A46" s="1">
        <v>44078</v>
      </c>
      <c r="B46" t="s">
        <v>33</v>
      </c>
      <c r="C46">
        <v>0</v>
      </c>
      <c r="D46">
        <v>3483621</v>
      </c>
      <c r="L46" s="1">
        <v>44085</v>
      </c>
      <c r="M46" s="267">
        <v>3186662</v>
      </c>
      <c r="N46" s="267">
        <v>2405120</v>
      </c>
      <c r="O46" s="267">
        <v>1799761</v>
      </c>
      <c r="P46" s="267">
        <v>2539573</v>
      </c>
      <c r="Q46" s="267">
        <v>7899317</v>
      </c>
      <c r="R46" s="267">
        <v>11568119</v>
      </c>
      <c r="S46" s="267">
        <v>2939210</v>
      </c>
      <c r="U46" s="1" t="str">
        <f t="shared" si="1"/>
        <v>202037</v>
      </c>
      <c r="V46" s="115">
        <f t="shared" si="2"/>
        <v>3186662</v>
      </c>
      <c r="W46" s="115">
        <f t="shared" si="8"/>
        <v>2405120</v>
      </c>
      <c r="X46" s="115">
        <f t="shared" si="4"/>
        <v>1799761</v>
      </c>
      <c r="Y46" s="115">
        <f t="shared" si="5"/>
        <v>2539573</v>
      </c>
      <c r="Z46" s="115">
        <f t="shared" si="6"/>
        <v>7899317</v>
      </c>
      <c r="AB46" s="115">
        <f t="shared" si="7"/>
        <v>7391543</v>
      </c>
    </row>
    <row r="47" spans="1:28">
      <c r="A47" s="1">
        <v>44281</v>
      </c>
      <c r="B47" t="s">
        <v>38</v>
      </c>
      <c r="C47">
        <v>6</v>
      </c>
      <c r="D47">
        <v>2531841</v>
      </c>
      <c r="L47" s="1">
        <v>44092</v>
      </c>
      <c r="M47" s="267">
        <v>3168922</v>
      </c>
      <c r="N47" s="267">
        <v>2381058</v>
      </c>
      <c r="O47" s="267">
        <v>1854255</v>
      </c>
      <c r="P47" s="267">
        <v>2605434</v>
      </c>
      <c r="Q47" s="267">
        <v>7925850</v>
      </c>
      <c r="R47" s="267">
        <v>11466630</v>
      </c>
      <c r="S47" s="267">
        <v>2980786</v>
      </c>
      <c r="U47" s="1" t="str">
        <f t="shared" si="1"/>
        <v>202038</v>
      </c>
      <c r="V47" s="115">
        <f t="shared" si="2"/>
        <v>3168922</v>
      </c>
      <c r="W47" s="115">
        <f t="shared" si="8"/>
        <v>2381058</v>
      </c>
      <c r="X47" s="115">
        <f t="shared" si="4"/>
        <v>1854255</v>
      </c>
      <c r="Y47" s="115">
        <f t="shared" si="5"/>
        <v>2605434</v>
      </c>
      <c r="Z47" s="115">
        <f t="shared" si="6"/>
        <v>7925850</v>
      </c>
      <c r="AB47" s="115">
        <f t="shared" si="7"/>
        <v>7404235</v>
      </c>
    </row>
    <row r="48" spans="1:28">
      <c r="A48" s="1">
        <v>44127</v>
      </c>
      <c r="B48" t="s">
        <v>36</v>
      </c>
      <c r="C48">
        <v>2</v>
      </c>
      <c r="D48">
        <v>2329119</v>
      </c>
      <c r="L48" s="1">
        <v>44099</v>
      </c>
      <c r="M48" s="267">
        <v>3153773</v>
      </c>
      <c r="N48" s="267">
        <v>2362665</v>
      </c>
      <c r="O48" s="267">
        <v>1900212</v>
      </c>
      <c r="P48" s="267">
        <v>2652671</v>
      </c>
      <c r="Q48" s="267">
        <v>7959006</v>
      </c>
      <c r="R48" s="267">
        <v>11410592</v>
      </c>
      <c r="S48" s="267">
        <v>2987100</v>
      </c>
      <c r="U48" s="1" t="str">
        <f t="shared" si="1"/>
        <v>202039</v>
      </c>
      <c r="V48" s="115">
        <f t="shared" si="2"/>
        <v>3153773</v>
      </c>
      <c r="W48" s="115">
        <f t="shared" si="8"/>
        <v>2362665</v>
      </c>
      <c r="X48" s="115">
        <f t="shared" si="4"/>
        <v>1900212</v>
      </c>
      <c r="Y48" s="115">
        <f t="shared" si="5"/>
        <v>2652671</v>
      </c>
      <c r="Z48" s="115">
        <f t="shared" si="6"/>
        <v>7959006</v>
      </c>
      <c r="AB48" s="115">
        <f t="shared" si="7"/>
        <v>7416650</v>
      </c>
    </row>
    <row r="49" spans="1:28">
      <c r="A49" s="1">
        <v>43980</v>
      </c>
      <c r="B49" t="s">
        <v>36</v>
      </c>
      <c r="C49">
        <v>2</v>
      </c>
      <c r="D49">
        <v>2533394</v>
      </c>
      <c r="L49" s="1">
        <v>44106</v>
      </c>
      <c r="M49" s="267">
        <v>3147332</v>
      </c>
      <c r="N49" s="267">
        <v>2353829</v>
      </c>
      <c r="O49" s="267">
        <v>1940410</v>
      </c>
      <c r="P49" s="267">
        <v>2697439</v>
      </c>
      <c r="Q49" s="267">
        <v>7991860</v>
      </c>
      <c r="R49" s="267">
        <v>11368883</v>
      </c>
      <c r="S49" s="267">
        <v>2971372</v>
      </c>
      <c r="U49" s="1" t="str">
        <f t="shared" si="1"/>
        <v>202040</v>
      </c>
      <c r="V49" s="115">
        <f t="shared" si="2"/>
        <v>3147332</v>
      </c>
      <c r="W49" s="115">
        <f t="shared" si="8"/>
        <v>2353829</v>
      </c>
      <c r="X49" s="115">
        <f t="shared" si="4"/>
        <v>1940410</v>
      </c>
      <c r="Y49" s="115">
        <f t="shared" si="5"/>
        <v>2697439</v>
      </c>
      <c r="Z49" s="115">
        <f t="shared" si="6"/>
        <v>7991860</v>
      </c>
      <c r="AB49" s="115">
        <f t="shared" si="7"/>
        <v>7441571</v>
      </c>
    </row>
    <row r="50" spans="1:28">
      <c r="A50" s="1">
        <v>43931</v>
      </c>
      <c r="B50" t="s">
        <v>38</v>
      </c>
      <c r="C50">
        <v>6</v>
      </c>
      <c r="D50">
        <v>3276384</v>
      </c>
      <c r="L50" s="1">
        <v>44113</v>
      </c>
      <c r="M50" s="267">
        <v>3151549</v>
      </c>
      <c r="N50" s="267">
        <v>2349729</v>
      </c>
      <c r="O50" s="267">
        <v>1979380</v>
      </c>
      <c r="P50" s="267">
        <v>2734583</v>
      </c>
      <c r="Q50" s="267">
        <v>7978804</v>
      </c>
      <c r="R50" s="267">
        <v>11319509</v>
      </c>
      <c r="S50" s="267">
        <v>3002953</v>
      </c>
      <c r="U50" s="1" t="str">
        <f t="shared" si="1"/>
        <v>202041</v>
      </c>
      <c r="V50" s="115">
        <f t="shared" si="2"/>
        <v>3151549</v>
      </c>
      <c r="W50" s="115">
        <f t="shared" si="8"/>
        <v>2349729</v>
      </c>
      <c r="X50" s="115">
        <f t="shared" si="4"/>
        <v>1979380</v>
      </c>
      <c r="Y50" s="115">
        <f t="shared" si="5"/>
        <v>2734583</v>
      </c>
      <c r="Z50" s="115">
        <f t="shared" si="6"/>
        <v>7978804</v>
      </c>
      <c r="AB50" s="115">
        <f t="shared" si="7"/>
        <v>7480658</v>
      </c>
    </row>
    <row r="51" spans="1:28">
      <c r="A51" s="1">
        <v>44491</v>
      </c>
      <c r="B51" t="s">
        <v>36</v>
      </c>
      <c r="C51">
        <v>2</v>
      </c>
      <c r="D51">
        <v>2269814</v>
      </c>
      <c r="L51" s="1">
        <v>44120</v>
      </c>
      <c r="M51" s="267">
        <v>3154529</v>
      </c>
      <c r="N51" s="267">
        <v>2341816</v>
      </c>
      <c r="O51" s="267">
        <v>2014152</v>
      </c>
      <c r="P51" s="267">
        <v>2765004</v>
      </c>
      <c r="Q51" s="267">
        <v>7951448</v>
      </c>
      <c r="R51" s="267">
        <v>11281926</v>
      </c>
      <c r="S51" s="267">
        <v>3042358</v>
      </c>
      <c r="U51" s="1" t="str">
        <f t="shared" si="1"/>
        <v>202042</v>
      </c>
      <c r="V51" s="115">
        <f t="shared" si="2"/>
        <v>3154529</v>
      </c>
      <c r="W51" s="115">
        <f t="shared" si="8"/>
        <v>2341816</v>
      </c>
      <c r="X51" s="115">
        <f t="shared" si="4"/>
        <v>2014152</v>
      </c>
      <c r="Y51" s="115">
        <f t="shared" si="5"/>
        <v>2765004</v>
      </c>
      <c r="Z51" s="115">
        <f t="shared" si="6"/>
        <v>7951448</v>
      </c>
      <c r="AB51" s="115">
        <f t="shared" si="7"/>
        <v>7510497</v>
      </c>
    </row>
    <row r="52" spans="1:28">
      <c r="A52" s="1">
        <v>44393</v>
      </c>
      <c r="B52" t="s">
        <v>33</v>
      </c>
      <c r="C52">
        <v>0</v>
      </c>
      <c r="D52">
        <v>11400375</v>
      </c>
      <c r="L52" s="1">
        <v>44127</v>
      </c>
      <c r="M52" s="267">
        <v>3157745</v>
      </c>
      <c r="N52" s="267">
        <v>2329119</v>
      </c>
      <c r="O52" s="267">
        <v>2051441</v>
      </c>
      <c r="P52" s="267">
        <v>2792490</v>
      </c>
      <c r="Q52" s="267">
        <v>7876521</v>
      </c>
      <c r="R52" s="267">
        <v>11247257</v>
      </c>
      <c r="S52" s="267">
        <v>3127752</v>
      </c>
      <c r="U52" s="1" t="str">
        <f t="shared" si="1"/>
        <v>202043</v>
      </c>
      <c r="V52" s="115">
        <f t="shared" si="2"/>
        <v>3157745</v>
      </c>
      <c r="W52" s="115">
        <f t="shared" si="8"/>
        <v>2329119</v>
      </c>
      <c r="X52" s="115">
        <f t="shared" si="4"/>
        <v>2051441</v>
      </c>
      <c r="Y52" s="115">
        <f t="shared" si="5"/>
        <v>2792490</v>
      </c>
      <c r="Z52" s="115">
        <f t="shared" si="6"/>
        <v>7876521</v>
      </c>
      <c r="AB52" s="115">
        <f t="shared" si="7"/>
        <v>7538305</v>
      </c>
    </row>
    <row r="53" spans="1:28">
      <c r="A53" s="1">
        <v>44400</v>
      </c>
      <c r="B53" t="s">
        <v>35</v>
      </c>
      <c r="C53">
        <v>3</v>
      </c>
      <c r="D53">
        <v>2403242</v>
      </c>
      <c r="L53" s="1">
        <v>44134</v>
      </c>
      <c r="M53" s="267">
        <v>3174428</v>
      </c>
      <c r="N53" s="267">
        <v>2328073</v>
      </c>
      <c r="O53" s="267">
        <v>2084535</v>
      </c>
      <c r="P53" s="267">
        <v>2821857</v>
      </c>
      <c r="Q53" s="267">
        <v>7817669</v>
      </c>
      <c r="R53" s="267">
        <v>11190475</v>
      </c>
      <c r="S53" s="267">
        <v>3193704</v>
      </c>
      <c r="U53" s="1" t="str">
        <f t="shared" si="1"/>
        <v>202044</v>
      </c>
      <c r="V53" s="115">
        <f t="shared" si="2"/>
        <v>3174428</v>
      </c>
      <c r="W53" s="115">
        <f t="shared" si="8"/>
        <v>2328073</v>
      </c>
      <c r="X53" s="115">
        <f t="shared" si="4"/>
        <v>2084535</v>
      </c>
      <c r="Y53" s="115">
        <f t="shared" si="5"/>
        <v>2821857</v>
      </c>
      <c r="Z53" s="115">
        <f t="shared" si="6"/>
        <v>7817669</v>
      </c>
      <c r="AB53" s="115">
        <f t="shared" si="7"/>
        <v>7587036</v>
      </c>
    </row>
    <row r="54" spans="1:28">
      <c r="A54" s="1">
        <v>44050</v>
      </c>
      <c r="B54" t="s">
        <v>36</v>
      </c>
      <c r="C54">
        <v>2</v>
      </c>
      <c r="D54">
        <v>2483498</v>
      </c>
      <c r="L54" s="1">
        <v>44141</v>
      </c>
      <c r="M54" s="267">
        <v>3212301</v>
      </c>
      <c r="N54" s="267">
        <v>2344715</v>
      </c>
      <c r="O54" s="267">
        <v>2100318</v>
      </c>
      <c r="P54" s="267">
        <v>2823347</v>
      </c>
      <c r="Q54" s="267">
        <v>7774752</v>
      </c>
      <c r="R54" s="267">
        <v>11160905</v>
      </c>
      <c r="S54" s="267">
        <v>3237982</v>
      </c>
      <c r="U54" s="1" t="str">
        <f t="shared" si="1"/>
        <v>202045</v>
      </c>
      <c r="V54" s="115">
        <f t="shared" si="2"/>
        <v>3212301</v>
      </c>
      <c r="W54" s="115">
        <f t="shared" si="8"/>
        <v>2344715</v>
      </c>
      <c r="X54" s="115">
        <f t="shared" si="4"/>
        <v>2100318</v>
      </c>
      <c r="Y54" s="115">
        <f t="shared" si="5"/>
        <v>2823347</v>
      </c>
      <c r="Z54" s="115">
        <f t="shared" si="6"/>
        <v>7774752</v>
      </c>
      <c r="AB54" s="115">
        <f t="shared" si="7"/>
        <v>7657334</v>
      </c>
    </row>
    <row r="55" spans="1:28">
      <c r="A55" s="1">
        <v>44015</v>
      </c>
      <c r="B55" t="s">
        <v>37</v>
      </c>
      <c r="C55">
        <v>5</v>
      </c>
      <c r="D55">
        <v>7058209</v>
      </c>
      <c r="L55" s="1">
        <v>44148</v>
      </c>
      <c r="M55" s="267">
        <v>3228658</v>
      </c>
      <c r="N55" s="267">
        <v>2354199</v>
      </c>
      <c r="O55" s="267">
        <v>2116834</v>
      </c>
      <c r="P55" s="267">
        <v>2822692</v>
      </c>
      <c r="Q55" s="267">
        <v>7761017</v>
      </c>
      <c r="R55" s="267">
        <v>11153676</v>
      </c>
      <c r="S55" s="267">
        <v>3244848</v>
      </c>
      <c r="U55" s="1" t="str">
        <f t="shared" si="1"/>
        <v>202046</v>
      </c>
      <c r="V55" s="115">
        <f t="shared" si="2"/>
        <v>3228658</v>
      </c>
      <c r="W55" s="115">
        <f t="shared" si="8"/>
        <v>2354199</v>
      </c>
      <c r="X55" s="115">
        <f t="shared" si="4"/>
        <v>2116834</v>
      </c>
      <c r="Y55" s="115">
        <f t="shared" si="5"/>
        <v>2822692</v>
      </c>
      <c r="Z55" s="115">
        <f t="shared" si="6"/>
        <v>7761017</v>
      </c>
      <c r="AB55" s="115">
        <f t="shared" si="7"/>
        <v>7699691</v>
      </c>
    </row>
    <row r="56" spans="1:28">
      <c r="A56" s="1">
        <v>44302</v>
      </c>
      <c r="B56" t="s">
        <v>34</v>
      </c>
      <c r="C56">
        <v>7</v>
      </c>
      <c r="D56">
        <v>10878739</v>
      </c>
      <c r="L56" s="1">
        <v>44155</v>
      </c>
      <c r="M56" s="267">
        <v>3267683</v>
      </c>
      <c r="N56" s="267">
        <v>2371864</v>
      </c>
      <c r="O56" s="267">
        <v>2120917</v>
      </c>
      <c r="P56" s="267">
        <v>2813827</v>
      </c>
      <c r="Q56" s="267">
        <v>7730242</v>
      </c>
      <c r="R56" s="267">
        <v>11136980</v>
      </c>
      <c r="S56" s="267">
        <v>3266620</v>
      </c>
      <c r="U56" s="1" t="str">
        <f t="shared" si="1"/>
        <v>202047</v>
      </c>
      <c r="V56" s="115">
        <f t="shared" si="2"/>
        <v>3267683</v>
      </c>
      <c r="W56" s="115">
        <f t="shared" si="8"/>
        <v>2371864</v>
      </c>
      <c r="X56" s="115">
        <f t="shared" si="4"/>
        <v>2120917</v>
      </c>
      <c r="Y56" s="115">
        <f t="shared" si="5"/>
        <v>2813827</v>
      </c>
      <c r="Z56" s="115">
        <f t="shared" si="6"/>
        <v>7730242</v>
      </c>
      <c r="AB56" s="115">
        <f t="shared" si="7"/>
        <v>7760464</v>
      </c>
    </row>
    <row r="57" spans="1:28">
      <c r="A57" s="1">
        <v>44155</v>
      </c>
      <c r="B57" t="s">
        <v>35</v>
      </c>
      <c r="C57">
        <v>3</v>
      </c>
      <c r="D57">
        <v>2120917</v>
      </c>
      <c r="L57" s="1">
        <v>44162</v>
      </c>
      <c r="M57" s="267">
        <v>3299435</v>
      </c>
      <c r="N57" s="267">
        <v>2388408</v>
      </c>
      <c r="O57" s="267">
        <v>2134599</v>
      </c>
      <c r="P57" s="267">
        <v>2807707</v>
      </c>
      <c r="Q57" s="267">
        <v>7722662</v>
      </c>
      <c r="R57" s="267">
        <v>11135617</v>
      </c>
      <c r="S57" s="267">
        <v>3237811</v>
      </c>
      <c r="U57" s="1" t="str">
        <f t="shared" si="1"/>
        <v>202048</v>
      </c>
      <c r="V57" s="115">
        <f t="shared" si="2"/>
        <v>3299435</v>
      </c>
      <c r="W57" s="115">
        <f t="shared" si="8"/>
        <v>2388408</v>
      </c>
      <c r="X57" s="115">
        <f t="shared" si="4"/>
        <v>2134599</v>
      </c>
      <c r="Y57" s="115">
        <f t="shared" si="5"/>
        <v>2807707</v>
      </c>
      <c r="Z57" s="115">
        <f t="shared" si="6"/>
        <v>7722662</v>
      </c>
      <c r="AB57" s="115">
        <f t="shared" si="7"/>
        <v>7822442</v>
      </c>
    </row>
    <row r="58" spans="1:28">
      <c r="A58" s="1">
        <v>44162</v>
      </c>
      <c r="B58" t="s">
        <v>36</v>
      </c>
      <c r="C58">
        <v>2</v>
      </c>
      <c r="D58">
        <v>2388408</v>
      </c>
      <c r="L58" s="1">
        <v>44169</v>
      </c>
      <c r="M58" s="267">
        <v>3340186</v>
      </c>
      <c r="N58" s="267">
        <v>2411520</v>
      </c>
      <c r="O58" s="267">
        <v>2144816</v>
      </c>
      <c r="P58" s="267">
        <v>2805848</v>
      </c>
      <c r="Q58" s="267">
        <v>7747786</v>
      </c>
      <c r="R58" s="267">
        <v>11127367</v>
      </c>
      <c r="S58" s="267">
        <v>3163981</v>
      </c>
      <c r="U58" s="1" t="str">
        <f t="shared" si="1"/>
        <v>202049</v>
      </c>
      <c r="V58" s="115">
        <f t="shared" si="2"/>
        <v>3340186</v>
      </c>
      <c r="W58" s="115">
        <f t="shared" si="8"/>
        <v>2411520</v>
      </c>
      <c r="X58" s="115">
        <f t="shared" si="4"/>
        <v>2144816</v>
      </c>
      <c r="Y58" s="115">
        <f t="shared" si="5"/>
        <v>2805848</v>
      </c>
      <c r="Z58" s="115">
        <f t="shared" si="6"/>
        <v>7747786</v>
      </c>
      <c r="AB58" s="115">
        <f t="shared" si="7"/>
        <v>7896522</v>
      </c>
    </row>
    <row r="59" spans="1:28">
      <c r="A59" s="1">
        <v>44225</v>
      </c>
      <c r="B59" t="s">
        <v>35</v>
      </c>
      <c r="C59">
        <v>3</v>
      </c>
      <c r="D59">
        <v>1892683</v>
      </c>
      <c r="L59" s="1">
        <v>44176</v>
      </c>
      <c r="M59" s="267">
        <v>3382190</v>
      </c>
      <c r="N59" s="267">
        <v>2441334</v>
      </c>
      <c r="O59" s="267">
        <v>2146124</v>
      </c>
      <c r="P59" s="267">
        <v>2808890</v>
      </c>
      <c r="Q59" s="267">
        <v>7805213</v>
      </c>
      <c r="R59" s="267">
        <v>11073244</v>
      </c>
      <c r="S59" s="267">
        <v>3089792</v>
      </c>
      <c r="U59" s="1" t="str">
        <f t="shared" si="1"/>
        <v>202050</v>
      </c>
      <c r="V59" s="115">
        <f t="shared" si="2"/>
        <v>3382190</v>
      </c>
      <c r="W59" s="115">
        <f t="shared" si="8"/>
        <v>2441334</v>
      </c>
      <c r="X59" s="115">
        <f t="shared" si="4"/>
        <v>2146124</v>
      </c>
      <c r="Y59" s="115">
        <f t="shared" si="5"/>
        <v>2808890</v>
      </c>
      <c r="Z59" s="115">
        <f t="shared" si="6"/>
        <v>7805213</v>
      </c>
      <c r="AB59" s="115">
        <f t="shared" si="7"/>
        <v>7969648</v>
      </c>
    </row>
    <row r="60" spans="1:28">
      <c r="A60" s="1">
        <v>44505</v>
      </c>
      <c r="B60" t="s">
        <v>35</v>
      </c>
      <c r="C60">
        <v>3</v>
      </c>
      <c r="D60">
        <v>2484797</v>
      </c>
      <c r="L60" s="1">
        <v>44183</v>
      </c>
      <c r="M60" s="267">
        <v>3453500</v>
      </c>
      <c r="N60" s="267">
        <v>2496871</v>
      </c>
      <c r="O60" s="267">
        <v>2137016</v>
      </c>
      <c r="P60" s="267">
        <v>2812867</v>
      </c>
      <c r="Q60" s="267">
        <v>7855629</v>
      </c>
      <c r="R60" s="267">
        <v>10940726</v>
      </c>
      <c r="S60" s="267">
        <v>3025338</v>
      </c>
      <c r="U60" s="1" t="str">
        <f t="shared" si="1"/>
        <v>202051</v>
      </c>
      <c r="V60" s="115">
        <f t="shared" si="2"/>
        <v>3453500</v>
      </c>
      <c r="W60" s="115">
        <f t="shared" si="8"/>
        <v>2496871</v>
      </c>
      <c r="X60" s="115">
        <f t="shared" si="4"/>
        <v>2137016</v>
      </c>
      <c r="Y60" s="115">
        <f t="shared" si="5"/>
        <v>2812867</v>
      </c>
      <c r="Z60" s="115">
        <f t="shared" si="6"/>
        <v>7855629</v>
      </c>
      <c r="AB60" s="115">
        <f t="shared" si="7"/>
        <v>8087387</v>
      </c>
    </row>
    <row r="61" spans="1:28">
      <c r="A61" s="1">
        <v>43945</v>
      </c>
      <c r="B61" t="s">
        <v>36</v>
      </c>
      <c r="C61">
        <v>2</v>
      </c>
      <c r="D61">
        <v>2551962</v>
      </c>
      <c r="L61" s="1">
        <v>44190</v>
      </c>
      <c r="M61" s="267">
        <v>3578075</v>
      </c>
      <c r="N61" s="267">
        <v>2616681</v>
      </c>
      <c r="O61" s="267">
        <v>2086112</v>
      </c>
      <c r="P61" s="267">
        <v>2773355</v>
      </c>
      <c r="Q61" s="267">
        <v>7873943</v>
      </c>
      <c r="R61" s="267">
        <v>10785110</v>
      </c>
      <c r="S61" s="267">
        <v>2995954</v>
      </c>
      <c r="U61" s="1" t="str">
        <f t="shared" si="1"/>
        <v>202052</v>
      </c>
      <c r="V61" s="115">
        <f t="shared" si="2"/>
        <v>3578075</v>
      </c>
      <c r="W61" s="115">
        <f t="shared" si="8"/>
        <v>2616681</v>
      </c>
      <c r="X61" s="115">
        <f t="shared" si="4"/>
        <v>2086112</v>
      </c>
      <c r="Y61" s="115">
        <f t="shared" si="5"/>
        <v>2773355</v>
      </c>
      <c r="Z61" s="115">
        <f t="shared" si="6"/>
        <v>7873943</v>
      </c>
      <c r="AB61" s="115">
        <f t="shared" si="7"/>
        <v>8280868</v>
      </c>
    </row>
    <row r="62" spans="1:28">
      <c r="A62" s="1">
        <v>44512</v>
      </c>
      <c r="B62" t="s">
        <v>34</v>
      </c>
      <c r="C62">
        <v>7</v>
      </c>
      <c r="D62">
        <v>11374005</v>
      </c>
      <c r="L62" s="1">
        <v>44197</v>
      </c>
      <c r="M62" s="267">
        <v>3533689</v>
      </c>
      <c r="N62" s="267">
        <v>2599691</v>
      </c>
      <c r="O62" s="267">
        <v>2021074</v>
      </c>
      <c r="P62" s="267">
        <v>2730577</v>
      </c>
      <c r="Q62" s="267">
        <v>7798110</v>
      </c>
      <c r="R62" s="267">
        <v>10870211</v>
      </c>
      <c r="S62" s="267">
        <v>3086049</v>
      </c>
      <c r="U62" s="1" t="str">
        <f t="shared" si="1"/>
        <v>202101</v>
      </c>
      <c r="V62" s="115">
        <f t="shared" si="2"/>
        <v>3533689</v>
      </c>
      <c r="W62" s="115">
        <f t="shared" si="8"/>
        <v>2599691</v>
      </c>
      <c r="X62" s="115">
        <f t="shared" si="4"/>
        <v>2021074</v>
      </c>
      <c r="Y62" s="115">
        <f t="shared" si="5"/>
        <v>2730577</v>
      </c>
      <c r="Z62" s="115">
        <f t="shared" si="6"/>
        <v>7798110</v>
      </c>
      <c r="AB62" s="115">
        <f t="shared" si="7"/>
        <v>8154454</v>
      </c>
    </row>
    <row r="63" spans="1:28">
      <c r="A63" s="1">
        <v>44512</v>
      </c>
      <c r="B63" t="s">
        <v>37</v>
      </c>
      <c r="C63">
        <v>5</v>
      </c>
      <c r="D63">
        <v>7418397</v>
      </c>
      <c r="L63" s="1">
        <v>44204</v>
      </c>
      <c r="M63" s="267">
        <v>3534403</v>
      </c>
      <c r="N63" s="267">
        <v>2595275</v>
      </c>
      <c r="O63" s="267">
        <v>1985289</v>
      </c>
      <c r="P63" s="267">
        <v>2693771</v>
      </c>
      <c r="Q63" s="267">
        <v>7773274</v>
      </c>
      <c r="R63" s="267">
        <v>10930149</v>
      </c>
      <c r="S63" s="267">
        <v>3087475</v>
      </c>
      <c r="U63" s="1" t="str">
        <f t="shared" si="1"/>
        <v>202102</v>
      </c>
      <c r="V63" s="115">
        <f t="shared" si="2"/>
        <v>3534403</v>
      </c>
      <c r="W63" s="115">
        <f t="shared" si="8"/>
        <v>2595275</v>
      </c>
      <c r="X63" s="115">
        <f t="shared" si="4"/>
        <v>1985289</v>
      </c>
      <c r="Y63" s="115">
        <f t="shared" si="5"/>
        <v>2693771</v>
      </c>
      <c r="Z63" s="115">
        <f t="shared" si="6"/>
        <v>7773274</v>
      </c>
      <c r="AB63" s="115">
        <f t="shared" si="7"/>
        <v>8114967</v>
      </c>
    </row>
    <row r="64" spans="1:28">
      <c r="A64" s="1">
        <v>44344</v>
      </c>
      <c r="B64" t="s">
        <v>33</v>
      </c>
      <c r="C64">
        <v>0</v>
      </c>
      <c r="D64">
        <v>10358786</v>
      </c>
      <c r="L64" s="1">
        <v>44211</v>
      </c>
      <c r="M64" s="267">
        <v>3526535</v>
      </c>
      <c r="N64" s="267">
        <v>2592067</v>
      </c>
      <c r="O64" s="267">
        <v>1948652</v>
      </c>
      <c r="P64" s="267">
        <v>2652405</v>
      </c>
      <c r="Q64" s="267">
        <v>7697770</v>
      </c>
      <c r="R64" s="267">
        <v>10998761</v>
      </c>
      <c r="S64" s="267">
        <v>3138729</v>
      </c>
      <c r="U64" s="1" t="str">
        <f t="shared" si="1"/>
        <v>202103</v>
      </c>
      <c r="V64" s="115">
        <f t="shared" si="2"/>
        <v>3526535</v>
      </c>
      <c r="W64" s="115">
        <f t="shared" si="8"/>
        <v>2592067</v>
      </c>
      <c r="X64" s="115">
        <f t="shared" si="4"/>
        <v>1948652</v>
      </c>
      <c r="Y64" s="115">
        <f t="shared" si="5"/>
        <v>2652405</v>
      </c>
      <c r="Z64" s="115">
        <f t="shared" si="6"/>
        <v>7697770</v>
      </c>
      <c r="AB64" s="115">
        <f t="shared" si="7"/>
        <v>8067254</v>
      </c>
    </row>
    <row r="65" spans="1:28">
      <c r="A65" s="1">
        <v>43924</v>
      </c>
      <c r="B65" t="s">
        <v>38</v>
      </c>
      <c r="C65">
        <v>6</v>
      </c>
      <c r="D65">
        <v>3015964</v>
      </c>
      <c r="L65" s="1">
        <v>44218</v>
      </c>
      <c r="M65" s="267">
        <v>3523222</v>
      </c>
      <c r="N65" s="267">
        <v>2586449</v>
      </c>
      <c r="O65" s="267">
        <v>1916726</v>
      </c>
      <c r="P65" s="267">
        <v>2607471</v>
      </c>
      <c r="Q65" s="267">
        <v>7577117</v>
      </c>
      <c r="R65" s="267">
        <v>11072938</v>
      </c>
      <c r="S65" s="267">
        <v>3230658</v>
      </c>
      <c r="U65" s="1" t="str">
        <f t="shared" si="1"/>
        <v>202104</v>
      </c>
      <c r="V65" s="115">
        <f t="shared" si="2"/>
        <v>3523222</v>
      </c>
      <c r="W65" s="115">
        <f t="shared" si="8"/>
        <v>2586449</v>
      </c>
      <c r="X65" s="115">
        <f t="shared" si="4"/>
        <v>1916726</v>
      </c>
      <c r="Y65" s="115">
        <f t="shared" si="5"/>
        <v>2607471</v>
      </c>
      <c r="Z65" s="115">
        <f t="shared" si="6"/>
        <v>7577117</v>
      </c>
      <c r="AB65" s="115">
        <f t="shared" si="7"/>
        <v>8026397</v>
      </c>
    </row>
    <row r="66" spans="1:28">
      <c r="A66" s="1">
        <v>44253</v>
      </c>
      <c r="B66" t="s">
        <v>37</v>
      </c>
      <c r="C66">
        <v>5</v>
      </c>
      <c r="D66">
        <v>6609611</v>
      </c>
      <c r="L66" s="1">
        <v>44225</v>
      </c>
      <c r="M66" s="267">
        <v>3511822</v>
      </c>
      <c r="N66" s="267">
        <v>2574224</v>
      </c>
      <c r="O66" s="267">
        <v>1892683</v>
      </c>
      <c r="P66" s="267">
        <v>2554836</v>
      </c>
      <c r="Q66" s="267">
        <v>7406575</v>
      </c>
      <c r="R66" s="267">
        <v>11169145</v>
      </c>
      <c r="S66" s="267">
        <v>3353803</v>
      </c>
      <c r="U66" s="1" t="str">
        <f t="shared" si="1"/>
        <v>202105</v>
      </c>
      <c r="V66" s="115">
        <f t="shared" si="2"/>
        <v>3511822</v>
      </c>
      <c r="W66" s="115">
        <f t="shared" si="8"/>
        <v>2574224</v>
      </c>
      <c r="X66" s="115">
        <f t="shared" si="4"/>
        <v>1892683</v>
      </c>
      <c r="Y66" s="115">
        <f t="shared" si="5"/>
        <v>2554836</v>
      </c>
      <c r="Z66" s="115">
        <f t="shared" si="6"/>
        <v>7406575</v>
      </c>
      <c r="AB66" s="115">
        <f t="shared" si="7"/>
        <v>7978729</v>
      </c>
    </row>
    <row r="67" spans="1:28">
      <c r="A67" s="1">
        <v>44540</v>
      </c>
      <c r="B67" t="s">
        <v>36</v>
      </c>
      <c r="C67">
        <v>2</v>
      </c>
      <c r="D67">
        <v>2337496</v>
      </c>
      <c r="L67" s="1">
        <v>44232</v>
      </c>
      <c r="M67" s="267">
        <v>3489388</v>
      </c>
      <c r="N67" s="267">
        <v>2553931</v>
      </c>
      <c r="O67" s="267">
        <v>1883270</v>
      </c>
      <c r="P67" s="267">
        <v>2528031</v>
      </c>
      <c r="Q67" s="267">
        <v>7177391</v>
      </c>
      <c r="R67" s="267">
        <v>11221581</v>
      </c>
      <c r="S67" s="267">
        <v>3561532</v>
      </c>
      <c r="U67" s="1" t="str">
        <f t="shared" si="1"/>
        <v>202106</v>
      </c>
      <c r="V67" s="115">
        <f t="shared" si="2"/>
        <v>3489388</v>
      </c>
      <c r="W67" s="115">
        <f t="shared" si="8"/>
        <v>2553931</v>
      </c>
      <c r="X67" s="115">
        <f t="shared" si="4"/>
        <v>1883270</v>
      </c>
      <c r="Y67" s="115">
        <f t="shared" si="5"/>
        <v>2528031</v>
      </c>
      <c r="Z67" s="115">
        <f t="shared" si="6"/>
        <v>7177391</v>
      </c>
      <c r="AB67" s="115">
        <f t="shared" si="7"/>
        <v>7926589</v>
      </c>
    </row>
    <row r="68" spans="1:28">
      <c r="A68" s="1">
        <v>44050</v>
      </c>
      <c r="B68" t="s">
        <v>35</v>
      </c>
      <c r="C68">
        <v>3</v>
      </c>
      <c r="D68">
        <v>1468994</v>
      </c>
      <c r="L68" s="1">
        <v>44239</v>
      </c>
      <c r="M68" s="267">
        <v>3482485</v>
      </c>
      <c r="N68" s="267">
        <v>2526156</v>
      </c>
      <c r="O68" s="267">
        <v>1866901</v>
      </c>
      <c r="P68" s="267">
        <v>2497828</v>
      </c>
      <c r="Q68" s="267">
        <v>6826709</v>
      </c>
      <c r="R68" s="267">
        <v>11198173</v>
      </c>
      <c r="S68" s="267">
        <v>3949185</v>
      </c>
      <c r="U68" s="1" t="str">
        <f t="shared" si="1"/>
        <v>202107</v>
      </c>
      <c r="V68" s="115">
        <f t="shared" si="2"/>
        <v>3482485</v>
      </c>
      <c r="W68" s="115">
        <f t="shared" si="8"/>
        <v>2526156</v>
      </c>
      <c r="X68" s="115">
        <f t="shared" si="4"/>
        <v>1866901</v>
      </c>
      <c r="Y68" s="115">
        <f t="shared" si="5"/>
        <v>2497828</v>
      </c>
      <c r="Z68" s="115">
        <f t="shared" si="6"/>
        <v>6826709</v>
      </c>
      <c r="AB68" s="115">
        <f t="shared" si="7"/>
        <v>7875542</v>
      </c>
    </row>
    <row r="69" spans="1:28">
      <c r="A69" s="1">
        <v>44029</v>
      </c>
      <c r="B69" t="s">
        <v>33</v>
      </c>
      <c r="C69">
        <v>0</v>
      </c>
      <c r="D69">
        <v>2484307</v>
      </c>
      <c r="L69" s="1">
        <v>44246</v>
      </c>
      <c r="M69" s="267">
        <v>3471677</v>
      </c>
      <c r="N69" s="267">
        <v>2476450</v>
      </c>
      <c r="O69" s="267">
        <v>1878126</v>
      </c>
      <c r="P69" s="267">
        <v>2492044</v>
      </c>
      <c r="Q69" s="267">
        <v>6459991</v>
      </c>
      <c r="R69" s="267">
        <v>11175529</v>
      </c>
      <c r="S69" s="267">
        <v>4339681</v>
      </c>
      <c r="U69" s="1" t="str">
        <f t="shared" si="1"/>
        <v>202108</v>
      </c>
      <c r="V69" s="115">
        <f t="shared" si="2"/>
        <v>3471677</v>
      </c>
      <c r="W69" s="115">
        <f t="shared" si="8"/>
        <v>2476450</v>
      </c>
      <c r="X69" s="115">
        <f t="shared" si="4"/>
        <v>1878126</v>
      </c>
      <c r="Y69" s="115">
        <f t="shared" si="5"/>
        <v>2492044</v>
      </c>
      <c r="Z69" s="115">
        <f t="shared" si="6"/>
        <v>6459991</v>
      </c>
      <c r="AB69" s="115">
        <f t="shared" si="7"/>
        <v>7826253</v>
      </c>
    </row>
    <row r="70" spans="1:28">
      <c r="A70" s="1">
        <v>44365</v>
      </c>
      <c r="B70" t="s">
        <v>35</v>
      </c>
      <c r="C70">
        <v>3</v>
      </c>
      <c r="D70">
        <v>2350300</v>
      </c>
      <c r="L70" s="1">
        <v>44253</v>
      </c>
      <c r="M70" s="267">
        <v>3459643</v>
      </c>
      <c r="N70" s="267">
        <v>2469054</v>
      </c>
      <c r="O70" s="267">
        <v>1884058</v>
      </c>
      <c r="P70" s="267">
        <v>2505705</v>
      </c>
      <c r="Q70" s="267">
        <v>6609611</v>
      </c>
      <c r="R70" s="267">
        <v>11162760</v>
      </c>
      <c r="S70" s="267">
        <v>4103559</v>
      </c>
      <c r="U70" s="1" t="str">
        <f t="shared" si="1"/>
        <v>202109</v>
      </c>
      <c r="V70" s="115">
        <f t="shared" si="2"/>
        <v>3459643</v>
      </c>
      <c r="W70" s="115">
        <f t="shared" si="8"/>
        <v>2469054</v>
      </c>
      <c r="X70" s="115">
        <f t="shared" si="4"/>
        <v>1884058</v>
      </c>
      <c r="Y70" s="115">
        <f t="shared" si="5"/>
        <v>2505705</v>
      </c>
      <c r="Z70" s="115">
        <f t="shared" si="6"/>
        <v>6609611</v>
      </c>
      <c r="AB70" s="115">
        <f t="shared" si="7"/>
        <v>7812755</v>
      </c>
    </row>
    <row r="71" spans="1:28">
      <c r="A71" s="1">
        <v>44316</v>
      </c>
      <c r="B71" t="s">
        <v>38</v>
      </c>
      <c r="C71">
        <v>6</v>
      </c>
      <c r="D71">
        <v>2681561</v>
      </c>
      <c r="L71" s="1">
        <v>44260</v>
      </c>
      <c r="M71" s="267">
        <v>3451543</v>
      </c>
      <c r="N71" s="267">
        <v>2462609</v>
      </c>
      <c r="O71" s="267">
        <v>1891048</v>
      </c>
      <c r="P71" s="267">
        <v>2516484</v>
      </c>
      <c r="Q71" s="267">
        <v>6778359</v>
      </c>
      <c r="R71" s="267">
        <v>11134313</v>
      </c>
      <c r="S71" s="267">
        <v>3818485</v>
      </c>
      <c r="U71" s="1" t="str">
        <f t="shared" si="1"/>
        <v>202110</v>
      </c>
      <c r="V71" s="115">
        <f t="shared" si="2"/>
        <v>3451543</v>
      </c>
      <c r="W71" s="115">
        <f t="shared" si="8"/>
        <v>2462609</v>
      </c>
      <c r="X71" s="115">
        <f t="shared" si="4"/>
        <v>1891048</v>
      </c>
      <c r="Y71" s="115">
        <f t="shared" si="5"/>
        <v>2516484</v>
      </c>
      <c r="Z71" s="115">
        <f t="shared" si="6"/>
        <v>6778359</v>
      </c>
      <c r="AB71" s="115">
        <f t="shared" si="7"/>
        <v>7805200</v>
      </c>
    </row>
    <row r="72" spans="1:28">
      <c r="A72" s="1">
        <v>43903</v>
      </c>
      <c r="B72" t="s">
        <v>38</v>
      </c>
      <c r="C72">
        <v>6</v>
      </c>
      <c r="D72">
        <v>3349323</v>
      </c>
      <c r="L72" s="1">
        <v>44267</v>
      </c>
      <c r="M72" s="267">
        <v>3457814</v>
      </c>
      <c r="N72" s="267">
        <v>2466014</v>
      </c>
      <c r="O72" s="267">
        <v>1916968</v>
      </c>
      <c r="P72" s="267">
        <v>2544386</v>
      </c>
      <c r="Q72" s="267">
        <v>7026483</v>
      </c>
      <c r="R72" s="267">
        <v>11043685</v>
      </c>
      <c r="S72" s="267">
        <v>3398418</v>
      </c>
      <c r="U72" s="1" t="str">
        <f t="shared" si="1"/>
        <v>202111</v>
      </c>
      <c r="V72" s="115">
        <f t="shared" si="2"/>
        <v>3457814</v>
      </c>
      <c r="W72" s="115">
        <f t="shared" si="8"/>
        <v>2466014</v>
      </c>
      <c r="X72" s="115">
        <f t="shared" si="4"/>
        <v>1916968</v>
      </c>
      <c r="Y72" s="115">
        <f t="shared" si="5"/>
        <v>2544386</v>
      </c>
      <c r="Z72" s="115">
        <f t="shared" si="6"/>
        <v>7026483</v>
      </c>
      <c r="AB72" s="115">
        <f t="shared" si="7"/>
        <v>7840796</v>
      </c>
    </row>
    <row r="73" spans="1:28">
      <c r="A73" s="1">
        <v>44281</v>
      </c>
      <c r="B73" t="s">
        <v>36</v>
      </c>
      <c r="C73">
        <v>2</v>
      </c>
      <c r="D73">
        <v>2339736</v>
      </c>
      <c r="L73" s="1">
        <v>44274</v>
      </c>
      <c r="M73" s="267">
        <v>3433866</v>
      </c>
      <c r="N73" s="267">
        <v>2428006</v>
      </c>
      <c r="O73" s="267">
        <v>1961012</v>
      </c>
      <c r="P73" s="267">
        <v>2576902</v>
      </c>
      <c r="Q73" s="267">
        <v>7285212</v>
      </c>
      <c r="R73" s="267">
        <v>10913072</v>
      </c>
      <c r="S73" s="267">
        <v>2948651</v>
      </c>
      <c r="U73" s="1" t="str">
        <f t="shared" si="1"/>
        <v>202112</v>
      </c>
      <c r="V73" s="115">
        <f t="shared" si="2"/>
        <v>3433866</v>
      </c>
      <c r="W73" s="115">
        <f t="shared" si="8"/>
        <v>2428006</v>
      </c>
      <c r="X73" s="115">
        <f t="shared" si="4"/>
        <v>1961012</v>
      </c>
      <c r="Y73" s="115">
        <f t="shared" si="5"/>
        <v>2576902</v>
      </c>
      <c r="Z73" s="115">
        <f t="shared" si="6"/>
        <v>7285212</v>
      </c>
      <c r="AB73" s="115">
        <f t="shared" si="7"/>
        <v>7822884</v>
      </c>
    </row>
    <row r="74" spans="1:28">
      <c r="A74" s="1">
        <v>43931</v>
      </c>
      <c r="B74" t="s">
        <v>34</v>
      </c>
      <c r="C74">
        <v>7</v>
      </c>
      <c r="D74">
        <v>9322645</v>
      </c>
      <c r="L74" s="1">
        <v>44281</v>
      </c>
      <c r="M74" s="267">
        <v>3348007</v>
      </c>
      <c r="N74" s="267">
        <v>2339736</v>
      </c>
      <c r="O74" s="267">
        <v>2029589</v>
      </c>
      <c r="P74" s="267">
        <v>2625054</v>
      </c>
      <c r="Q74" s="267">
        <v>7525402</v>
      </c>
      <c r="R74" s="267">
        <v>11111449</v>
      </c>
      <c r="S74" s="267">
        <v>2531841</v>
      </c>
      <c r="U74" s="1" t="str">
        <f t="shared" ref="U74:U112" si="9">_xlfn.CONCAT(YEAR(L74), TEXT(WEEKNUM(L74), REPT("0", 2)))</f>
        <v>202113</v>
      </c>
      <c r="V74" s="115">
        <f t="shared" ref="V74:V112" si="10">M74</f>
        <v>3348007</v>
      </c>
      <c r="W74" s="115">
        <f t="shared" ref="W74:W112" si="11">N74</f>
        <v>2339736</v>
      </c>
      <c r="X74" s="115">
        <f t="shared" ref="X74:X112" si="12">O74</f>
        <v>2029589</v>
      </c>
      <c r="Y74" s="115">
        <f t="shared" ref="Y74:Y112" si="13">P74</f>
        <v>2625054</v>
      </c>
      <c r="Z74" s="115">
        <f t="shared" ref="Z74:Z112" si="14">Q74</f>
        <v>7525402</v>
      </c>
      <c r="AB74" s="115">
        <f t="shared" ref="AB74:AB112" si="15">V74+W74+X74</f>
        <v>7717332</v>
      </c>
    </row>
    <row r="75" spans="1:28">
      <c r="A75" s="1">
        <v>44253</v>
      </c>
      <c r="B75" t="s">
        <v>37</v>
      </c>
      <c r="C75">
        <v>4</v>
      </c>
      <c r="D75">
        <v>2505705</v>
      </c>
      <c r="L75" s="1">
        <v>44288</v>
      </c>
      <c r="M75" s="267">
        <v>3461074</v>
      </c>
      <c r="N75" s="267">
        <v>2370714</v>
      </c>
      <c r="O75" s="267">
        <v>2104723</v>
      </c>
      <c r="P75" s="267">
        <v>2680727</v>
      </c>
      <c r="Q75" s="267">
        <v>7550688</v>
      </c>
      <c r="R75" s="267">
        <v>10972220</v>
      </c>
      <c r="S75" s="267">
        <v>2480174</v>
      </c>
      <c r="U75" s="1" t="str">
        <f t="shared" si="9"/>
        <v>202114</v>
      </c>
      <c r="V75" s="115">
        <f t="shared" si="10"/>
        <v>3461074</v>
      </c>
      <c r="W75" s="115">
        <f t="shared" si="11"/>
        <v>2370714</v>
      </c>
      <c r="X75" s="115">
        <f t="shared" si="12"/>
        <v>2104723</v>
      </c>
      <c r="Y75" s="115">
        <f t="shared" si="13"/>
        <v>2680727</v>
      </c>
      <c r="Z75" s="115">
        <f t="shared" si="14"/>
        <v>7550688</v>
      </c>
      <c r="AB75" s="115">
        <f t="shared" si="15"/>
        <v>7936511</v>
      </c>
    </row>
    <row r="76" spans="1:28">
      <c r="A76" s="1">
        <v>44491</v>
      </c>
      <c r="B76" t="s">
        <v>38</v>
      </c>
      <c r="C76">
        <v>6</v>
      </c>
      <c r="D76">
        <v>3265354</v>
      </c>
      <c r="L76" s="1">
        <v>44295</v>
      </c>
      <c r="M76" s="267">
        <v>3456278</v>
      </c>
      <c r="N76" s="267">
        <v>2368234</v>
      </c>
      <c r="O76" s="267">
        <v>2133150</v>
      </c>
      <c r="P76" s="267">
        <v>2720287</v>
      </c>
      <c r="Q76" s="267">
        <v>7563743</v>
      </c>
      <c r="R76" s="267">
        <v>10951570</v>
      </c>
      <c r="S76" s="267">
        <v>2488885</v>
      </c>
      <c r="U76" s="1" t="str">
        <f t="shared" si="9"/>
        <v>202115</v>
      </c>
      <c r="V76" s="115">
        <f t="shared" si="10"/>
        <v>3456278</v>
      </c>
      <c r="W76" s="115">
        <f t="shared" si="11"/>
        <v>2368234</v>
      </c>
      <c r="X76" s="115">
        <f t="shared" si="12"/>
        <v>2133150</v>
      </c>
      <c r="Y76" s="115">
        <f t="shared" si="13"/>
        <v>2720287</v>
      </c>
      <c r="Z76" s="115">
        <f t="shared" si="14"/>
        <v>7563743</v>
      </c>
      <c r="AB76" s="115">
        <f t="shared" si="15"/>
        <v>7957662</v>
      </c>
    </row>
    <row r="77" spans="1:28">
      <c r="A77" s="1">
        <v>44092</v>
      </c>
      <c r="B77" t="s">
        <v>35</v>
      </c>
      <c r="C77">
        <v>3</v>
      </c>
      <c r="D77">
        <v>1854255</v>
      </c>
      <c r="L77" s="1">
        <v>44302</v>
      </c>
      <c r="M77" s="267">
        <v>3466826</v>
      </c>
      <c r="N77" s="267">
        <v>2363104</v>
      </c>
      <c r="O77" s="267">
        <v>2173579</v>
      </c>
      <c r="P77" s="267">
        <v>2768879</v>
      </c>
      <c r="Q77" s="267">
        <v>7551211</v>
      </c>
      <c r="R77" s="267">
        <v>10878739</v>
      </c>
      <c r="S77" s="267">
        <v>2579371</v>
      </c>
      <c r="U77" s="1" t="str">
        <f t="shared" si="9"/>
        <v>202116</v>
      </c>
      <c r="V77" s="115">
        <f t="shared" si="10"/>
        <v>3466826</v>
      </c>
      <c r="W77" s="115">
        <f t="shared" si="11"/>
        <v>2363104</v>
      </c>
      <c r="X77" s="115">
        <f t="shared" si="12"/>
        <v>2173579</v>
      </c>
      <c r="Y77" s="115">
        <f t="shared" si="13"/>
        <v>2768879</v>
      </c>
      <c r="Z77" s="115">
        <f t="shared" si="14"/>
        <v>7551211</v>
      </c>
      <c r="AB77" s="115">
        <f t="shared" si="15"/>
        <v>8003509</v>
      </c>
    </row>
    <row r="78" spans="1:28">
      <c r="A78" s="1">
        <v>44330</v>
      </c>
      <c r="B78" t="s">
        <v>34</v>
      </c>
      <c r="C78">
        <v>7</v>
      </c>
      <c r="D78">
        <v>10729645</v>
      </c>
      <c r="L78" s="1">
        <v>44309</v>
      </c>
      <c r="M78" s="267">
        <v>3473751</v>
      </c>
      <c r="N78" s="267">
        <v>2359698</v>
      </c>
      <c r="O78" s="267">
        <v>2211478</v>
      </c>
      <c r="P78" s="267">
        <v>2817496</v>
      </c>
      <c r="Q78" s="267">
        <v>7583936</v>
      </c>
      <c r="R78" s="267">
        <v>10812524</v>
      </c>
      <c r="S78" s="267">
        <v>2623923</v>
      </c>
      <c r="U78" s="1" t="str">
        <f t="shared" si="9"/>
        <v>202117</v>
      </c>
      <c r="V78" s="115">
        <f t="shared" si="10"/>
        <v>3473751</v>
      </c>
      <c r="W78" s="115">
        <f t="shared" si="11"/>
        <v>2359698</v>
      </c>
      <c r="X78" s="115">
        <f t="shared" si="12"/>
        <v>2211478</v>
      </c>
      <c r="Y78" s="115">
        <f t="shared" si="13"/>
        <v>2817496</v>
      </c>
      <c r="Z78" s="115">
        <f t="shared" si="14"/>
        <v>7583936</v>
      </c>
      <c r="AB78" s="115">
        <f t="shared" si="15"/>
        <v>8044927</v>
      </c>
    </row>
    <row r="79" spans="1:28">
      <c r="A79" s="1">
        <v>44477</v>
      </c>
      <c r="B79" t="s">
        <v>37</v>
      </c>
      <c r="C79">
        <v>4</v>
      </c>
      <c r="D79">
        <v>3259408</v>
      </c>
      <c r="L79" s="1">
        <v>44316</v>
      </c>
      <c r="M79" s="267">
        <v>3480095</v>
      </c>
      <c r="N79" s="267">
        <v>2355595</v>
      </c>
      <c r="O79" s="267">
        <v>2245317</v>
      </c>
      <c r="P79" s="267">
        <v>2865070</v>
      </c>
      <c r="Q79" s="267">
        <v>7594675</v>
      </c>
      <c r="R79" s="267">
        <v>10763346</v>
      </c>
      <c r="S79" s="267">
        <v>2681561</v>
      </c>
      <c r="U79" s="1" t="str">
        <f t="shared" si="9"/>
        <v>202118</v>
      </c>
      <c r="V79" s="115">
        <f t="shared" si="10"/>
        <v>3480095</v>
      </c>
      <c r="W79" s="115">
        <f t="shared" si="11"/>
        <v>2355595</v>
      </c>
      <c r="X79" s="115">
        <f t="shared" si="12"/>
        <v>2245317</v>
      </c>
      <c r="Y79" s="115">
        <f t="shared" si="13"/>
        <v>2865070</v>
      </c>
      <c r="Z79" s="115">
        <f t="shared" si="14"/>
        <v>7594675</v>
      </c>
      <c r="AB79" s="115">
        <f t="shared" si="15"/>
        <v>8081007</v>
      </c>
    </row>
    <row r="80" spans="1:28">
      <c r="A80" s="1">
        <v>44099</v>
      </c>
      <c r="B80" t="s">
        <v>35</v>
      </c>
      <c r="C80">
        <v>3</v>
      </c>
      <c r="D80">
        <v>1900212</v>
      </c>
      <c r="L80" s="1">
        <v>44323</v>
      </c>
      <c r="M80" s="267">
        <v>3467507</v>
      </c>
      <c r="N80" s="267">
        <v>2347827</v>
      </c>
      <c r="O80" s="267">
        <v>2267653</v>
      </c>
      <c r="P80" s="267">
        <v>2906510</v>
      </c>
      <c r="Q80" s="267">
        <v>7553093</v>
      </c>
      <c r="R80" s="267">
        <v>10737047</v>
      </c>
      <c r="S80" s="267">
        <v>2805186</v>
      </c>
      <c r="U80" s="1" t="str">
        <f t="shared" si="9"/>
        <v>202119</v>
      </c>
      <c r="V80" s="115">
        <f t="shared" si="10"/>
        <v>3467507</v>
      </c>
      <c r="W80" s="115">
        <f t="shared" si="11"/>
        <v>2347827</v>
      </c>
      <c r="X80" s="115">
        <f t="shared" si="12"/>
        <v>2267653</v>
      </c>
      <c r="Y80" s="115">
        <f t="shared" si="13"/>
        <v>2906510</v>
      </c>
      <c r="Z80" s="115">
        <f t="shared" si="14"/>
        <v>7553093</v>
      </c>
      <c r="AB80" s="115">
        <f t="shared" si="15"/>
        <v>8082987</v>
      </c>
    </row>
    <row r="81" spans="1:28">
      <c r="A81" s="1">
        <v>44099</v>
      </c>
      <c r="B81" t="s">
        <v>38</v>
      </c>
      <c r="C81">
        <v>6</v>
      </c>
      <c r="D81">
        <v>2987100</v>
      </c>
      <c r="L81" s="1">
        <v>44330</v>
      </c>
      <c r="M81" s="267">
        <v>3451549</v>
      </c>
      <c r="N81" s="267">
        <v>2328867</v>
      </c>
      <c r="O81" s="267">
        <v>2299388</v>
      </c>
      <c r="P81" s="267">
        <v>2940577</v>
      </c>
      <c r="Q81" s="267">
        <v>7487408</v>
      </c>
      <c r="R81" s="267">
        <v>10729645</v>
      </c>
      <c r="S81" s="267">
        <v>2943672</v>
      </c>
      <c r="U81" s="1" t="str">
        <f t="shared" si="9"/>
        <v>202120</v>
      </c>
      <c r="V81" s="115">
        <f t="shared" si="10"/>
        <v>3451549</v>
      </c>
      <c r="W81" s="115">
        <f t="shared" si="11"/>
        <v>2328867</v>
      </c>
      <c r="X81" s="115">
        <f t="shared" si="12"/>
        <v>2299388</v>
      </c>
      <c r="Y81" s="115">
        <f t="shared" si="13"/>
        <v>2940577</v>
      </c>
      <c r="Z81" s="115">
        <f t="shared" si="14"/>
        <v>7487408</v>
      </c>
      <c r="AB81" s="115">
        <f t="shared" si="15"/>
        <v>8079804</v>
      </c>
    </row>
    <row r="82" spans="1:28">
      <c r="A82" s="1">
        <v>44533</v>
      </c>
      <c r="B82" t="s">
        <v>38</v>
      </c>
      <c r="C82">
        <v>6</v>
      </c>
      <c r="D82">
        <v>3113683</v>
      </c>
      <c r="L82" s="1">
        <v>44337</v>
      </c>
      <c r="M82" s="267">
        <v>3427558</v>
      </c>
      <c r="N82" s="267">
        <v>2310225</v>
      </c>
      <c r="O82" s="267">
        <v>2311846</v>
      </c>
      <c r="P82" s="267">
        <v>2962325</v>
      </c>
      <c r="Q82" s="267">
        <v>7482150</v>
      </c>
      <c r="R82" s="267">
        <v>10762440</v>
      </c>
      <c r="S82" s="267">
        <v>3013512</v>
      </c>
      <c r="U82" s="1" t="str">
        <f t="shared" si="9"/>
        <v>202121</v>
      </c>
      <c r="V82" s="115">
        <f t="shared" si="10"/>
        <v>3427558</v>
      </c>
      <c r="W82" s="115">
        <f t="shared" si="11"/>
        <v>2310225</v>
      </c>
      <c r="X82" s="115">
        <f t="shared" si="12"/>
        <v>2311846</v>
      </c>
      <c r="Y82" s="115">
        <f t="shared" si="13"/>
        <v>2962325</v>
      </c>
      <c r="Z82" s="115">
        <f t="shared" si="14"/>
        <v>7482150</v>
      </c>
      <c r="AB82" s="115">
        <f t="shared" si="15"/>
        <v>8049629</v>
      </c>
    </row>
    <row r="83" spans="1:28">
      <c r="A83" s="1">
        <v>44449</v>
      </c>
      <c r="B83" t="s">
        <v>38</v>
      </c>
      <c r="C83">
        <v>6</v>
      </c>
      <c r="D83">
        <v>3158689</v>
      </c>
      <c r="L83" s="1">
        <v>44344</v>
      </c>
      <c r="M83" s="267">
        <v>3411363</v>
      </c>
      <c r="N83" s="267">
        <v>2289379</v>
      </c>
      <c r="O83" s="267">
        <v>2328777</v>
      </c>
      <c r="P83" s="267">
        <v>2979612</v>
      </c>
      <c r="Q83" s="267">
        <v>7323769</v>
      </c>
      <c r="R83" s="267">
        <v>10758098</v>
      </c>
      <c r="S83" s="267">
        <v>3264162</v>
      </c>
      <c r="U83" s="1" t="str">
        <f t="shared" si="9"/>
        <v>202122</v>
      </c>
      <c r="V83" s="115">
        <f t="shared" si="10"/>
        <v>3411363</v>
      </c>
      <c r="W83" s="115">
        <f t="shared" si="11"/>
        <v>2289379</v>
      </c>
      <c r="X83" s="115">
        <f t="shared" si="12"/>
        <v>2328777</v>
      </c>
      <c r="Y83" s="115">
        <f t="shared" si="13"/>
        <v>2979612</v>
      </c>
      <c r="Z83" s="115">
        <f t="shared" si="14"/>
        <v>7323769</v>
      </c>
      <c r="AB83" s="115">
        <f t="shared" si="15"/>
        <v>8029519</v>
      </c>
    </row>
    <row r="84" spans="1:28">
      <c r="A84" s="1">
        <v>44169</v>
      </c>
      <c r="B84" t="s">
        <v>38</v>
      </c>
      <c r="C84">
        <v>6</v>
      </c>
      <c r="D84">
        <v>3163981</v>
      </c>
      <c r="L84" s="1">
        <v>44351</v>
      </c>
      <c r="M84" s="267">
        <v>3394278</v>
      </c>
      <c r="N84" s="267">
        <v>2297036</v>
      </c>
      <c r="O84" s="267">
        <v>2334383</v>
      </c>
      <c r="P84" s="267">
        <v>3011047</v>
      </c>
      <c r="Q84" s="267">
        <v>7385703</v>
      </c>
      <c r="R84" s="267">
        <v>10741125</v>
      </c>
      <c r="S84" s="267">
        <v>3274448</v>
      </c>
      <c r="U84" s="1" t="str">
        <f t="shared" si="9"/>
        <v>202123</v>
      </c>
      <c r="V84" s="115">
        <f t="shared" si="10"/>
        <v>3394278</v>
      </c>
      <c r="W84" s="115">
        <f t="shared" si="11"/>
        <v>2297036</v>
      </c>
      <c r="X84" s="115">
        <f t="shared" si="12"/>
        <v>2334383</v>
      </c>
      <c r="Y84" s="115">
        <f t="shared" si="13"/>
        <v>3011047</v>
      </c>
      <c r="Z84" s="115">
        <f t="shared" si="14"/>
        <v>7385703</v>
      </c>
      <c r="AB84" s="115">
        <f t="shared" si="15"/>
        <v>8025697</v>
      </c>
    </row>
    <row r="85" spans="1:28">
      <c r="A85" s="1">
        <v>44106</v>
      </c>
      <c r="B85" t="s">
        <v>34</v>
      </c>
      <c r="C85">
        <v>7</v>
      </c>
      <c r="D85">
        <v>11368883</v>
      </c>
      <c r="L85" s="1">
        <v>44358</v>
      </c>
      <c r="M85" s="267">
        <v>3367870</v>
      </c>
      <c r="N85" s="267">
        <v>2285289</v>
      </c>
      <c r="O85" s="267">
        <v>2344202</v>
      </c>
      <c r="P85" s="267">
        <v>3038250</v>
      </c>
      <c r="Q85" s="267">
        <v>7450848</v>
      </c>
      <c r="R85" s="267">
        <v>10774356</v>
      </c>
      <c r="S85" s="267">
        <v>3255334</v>
      </c>
      <c r="U85" s="1" t="str">
        <f t="shared" si="9"/>
        <v>202124</v>
      </c>
      <c r="V85" s="115">
        <f t="shared" si="10"/>
        <v>3367870</v>
      </c>
      <c r="W85" s="115">
        <f t="shared" si="11"/>
        <v>2285289</v>
      </c>
      <c r="X85" s="115">
        <f t="shared" si="12"/>
        <v>2344202</v>
      </c>
      <c r="Y85" s="115">
        <f t="shared" si="13"/>
        <v>3038250</v>
      </c>
      <c r="Z85" s="115">
        <f t="shared" si="14"/>
        <v>7450848</v>
      </c>
      <c r="AB85" s="115">
        <f t="shared" si="15"/>
        <v>7997361</v>
      </c>
    </row>
    <row r="86" spans="1:28">
      <c r="A86" s="1">
        <v>43875</v>
      </c>
      <c r="B86" t="s">
        <v>33</v>
      </c>
      <c r="C86">
        <v>0</v>
      </c>
      <c r="D86">
        <v>260337</v>
      </c>
      <c r="L86" s="1">
        <v>44365</v>
      </c>
      <c r="M86" s="267">
        <v>3351764</v>
      </c>
      <c r="N86" s="267">
        <v>2278970</v>
      </c>
      <c r="O86" s="267">
        <v>2350300</v>
      </c>
      <c r="P86" s="267">
        <v>3059946</v>
      </c>
      <c r="Q86" s="267">
        <v>7519408</v>
      </c>
      <c r="R86" s="267">
        <v>10819317</v>
      </c>
      <c r="S86" s="267">
        <v>3205458</v>
      </c>
      <c r="U86" s="1" t="str">
        <f t="shared" si="9"/>
        <v>202125</v>
      </c>
      <c r="V86" s="115">
        <f t="shared" si="10"/>
        <v>3351764</v>
      </c>
      <c r="W86" s="115">
        <f t="shared" si="11"/>
        <v>2278970</v>
      </c>
      <c r="X86" s="115">
        <f t="shared" si="12"/>
        <v>2350300</v>
      </c>
      <c r="Y86" s="115">
        <f t="shared" si="13"/>
        <v>3059946</v>
      </c>
      <c r="Z86" s="115">
        <f t="shared" si="14"/>
        <v>7519408</v>
      </c>
      <c r="AB86" s="115">
        <f t="shared" si="15"/>
        <v>7981034</v>
      </c>
    </row>
    <row r="87" spans="1:28">
      <c r="A87" s="1">
        <v>44309</v>
      </c>
      <c r="B87" t="s">
        <v>38</v>
      </c>
      <c r="C87">
        <v>6</v>
      </c>
      <c r="D87">
        <v>2623923</v>
      </c>
      <c r="L87" s="1">
        <v>44372</v>
      </c>
      <c r="M87" s="267">
        <v>3329183</v>
      </c>
      <c r="N87" s="267">
        <v>2255002</v>
      </c>
      <c r="O87" s="267">
        <v>2365813</v>
      </c>
      <c r="P87" s="267">
        <v>3086407</v>
      </c>
      <c r="Q87" s="267">
        <v>7533901</v>
      </c>
      <c r="R87" s="267">
        <v>10831494</v>
      </c>
      <c r="S87" s="267">
        <v>3220055</v>
      </c>
      <c r="U87" s="1" t="str">
        <f t="shared" si="9"/>
        <v>202126</v>
      </c>
      <c r="V87" s="115">
        <f t="shared" si="10"/>
        <v>3329183</v>
      </c>
      <c r="W87" s="115">
        <f t="shared" si="11"/>
        <v>2255002</v>
      </c>
      <c r="X87" s="115">
        <f t="shared" si="12"/>
        <v>2365813</v>
      </c>
      <c r="Y87" s="115">
        <f t="shared" si="13"/>
        <v>3086407</v>
      </c>
      <c r="Z87" s="115">
        <f t="shared" si="14"/>
        <v>7533901</v>
      </c>
      <c r="AB87" s="115">
        <f t="shared" si="15"/>
        <v>7949998</v>
      </c>
    </row>
    <row r="88" spans="1:28">
      <c r="A88" s="1">
        <v>43959</v>
      </c>
      <c r="B88" t="s">
        <v>37</v>
      </c>
      <c r="C88">
        <v>4</v>
      </c>
      <c r="D88">
        <v>2152663</v>
      </c>
      <c r="L88" s="1">
        <v>44379</v>
      </c>
      <c r="M88" s="267">
        <v>3272179</v>
      </c>
      <c r="N88" s="267">
        <v>2224987</v>
      </c>
      <c r="O88" s="267">
        <v>2369058</v>
      </c>
      <c r="P88" s="267">
        <v>3098533</v>
      </c>
      <c r="Q88" s="267">
        <v>7639542</v>
      </c>
      <c r="R88" s="267">
        <v>10947468</v>
      </c>
      <c r="S88" s="267">
        <v>3099055</v>
      </c>
      <c r="U88" s="1" t="str">
        <f t="shared" si="9"/>
        <v>202127</v>
      </c>
      <c r="V88" s="115">
        <f t="shared" si="10"/>
        <v>3272179</v>
      </c>
      <c r="W88" s="115">
        <f t="shared" si="11"/>
        <v>2224987</v>
      </c>
      <c r="X88" s="115">
        <f t="shared" si="12"/>
        <v>2369058</v>
      </c>
      <c r="Y88" s="115">
        <f t="shared" si="13"/>
        <v>3098533</v>
      </c>
      <c r="Z88" s="115">
        <f t="shared" si="14"/>
        <v>7639542</v>
      </c>
      <c r="AB88" s="115">
        <f t="shared" si="15"/>
        <v>7866224</v>
      </c>
    </row>
    <row r="89" spans="1:28">
      <c r="A89" s="1">
        <v>44043</v>
      </c>
      <c r="B89" t="s">
        <v>34</v>
      </c>
      <c r="C89">
        <v>7</v>
      </c>
      <c r="D89">
        <v>12969656</v>
      </c>
      <c r="L89" s="1">
        <v>44386</v>
      </c>
      <c r="M89" s="267">
        <v>3272987</v>
      </c>
      <c r="N89" s="267">
        <v>2214686</v>
      </c>
      <c r="O89" s="267">
        <v>2388923</v>
      </c>
      <c r="P89" s="267">
        <v>3115428</v>
      </c>
      <c r="Q89" s="267">
        <v>7623902</v>
      </c>
      <c r="R89" s="267">
        <v>10951706</v>
      </c>
      <c r="S89" s="267">
        <v>3113239</v>
      </c>
      <c r="U89" s="1" t="str">
        <f t="shared" si="9"/>
        <v>202128</v>
      </c>
      <c r="V89" s="115">
        <f t="shared" si="10"/>
        <v>3272987</v>
      </c>
      <c r="W89" s="115">
        <f t="shared" si="11"/>
        <v>2214686</v>
      </c>
      <c r="X89" s="115">
        <f t="shared" si="12"/>
        <v>2388923</v>
      </c>
      <c r="Y89" s="115">
        <f t="shared" si="13"/>
        <v>3115428</v>
      </c>
      <c r="Z89" s="115">
        <f t="shared" si="14"/>
        <v>7623902</v>
      </c>
      <c r="AB89" s="115">
        <f t="shared" si="15"/>
        <v>7876596</v>
      </c>
    </row>
    <row r="90" spans="1:28">
      <c r="A90" s="1">
        <v>44253</v>
      </c>
      <c r="B90" t="s">
        <v>35</v>
      </c>
      <c r="C90">
        <v>3</v>
      </c>
      <c r="D90">
        <v>1884058</v>
      </c>
      <c r="L90" s="1">
        <v>44393</v>
      </c>
      <c r="M90" s="267">
        <v>3258688</v>
      </c>
      <c r="N90" s="267">
        <v>2210935</v>
      </c>
      <c r="O90" s="267">
        <v>2392341</v>
      </c>
      <c r="P90" s="267">
        <v>3125499</v>
      </c>
      <c r="Q90" s="267">
        <v>7626457</v>
      </c>
      <c r="R90" s="267">
        <v>10982473</v>
      </c>
      <c r="S90" s="267">
        <v>3111899</v>
      </c>
      <c r="U90" s="1" t="str">
        <f t="shared" si="9"/>
        <v>202129</v>
      </c>
      <c r="V90" s="115">
        <f t="shared" si="10"/>
        <v>3258688</v>
      </c>
      <c r="W90" s="115">
        <f t="shared" si="11"/>
        <v>2210935</v>
      </c>
      <c r="X90" s="115">
        <f t="shared" si="12"/>
        <v>2392341</v>
      </c>
      <c r="Y90" s="115">
        <f t="shared" si="13"/>
        <v>3125499</v>
      </c>
      <c r="Z90" s="115">
        <f t="shared" si="14"/>
        <v>7626457</v>
      </c>
      <c r="AB90" s="115">
        <f t="shared" si="15"/>
        <v>7861964</v>
      </c>
    </row>
    <row r="91" spans="1:28">
      <c r="A91" s="1">
        <v>44232</v>
      </c>
      <c r="B91" t="s">
        <v>41</v>
      </c>
      <c r="C91">
        <v>1</v>
      </c>
      <c r="D91">
        <v>3489388</v>
      </c>
      <c r="L91" s="1">
        <v>44400</v>
      </c>
      <c r="M91" s="267">
        <v>3273669</v>
      </c>
      <c r="N91" s="267">
        <v>2230502</v>
      </c>
      <c r="O91" s="267">
        <v>2403242</v>
      </c>
      <c r="P91" s="267">
        <v>3145790</v>
      </c>
      <c r="Q91" s="267">
        <v>7624229</v>
      </c>
      <c r="R91" s="267">
        <v>10968636</v>
      </c>
      <c r="S91" s="267">
        <v>3109508</v>
      </c>
      <c r="U91" s="1" t="str">
        <f t="shared" si="9"/>
        <v>202130</v>
      </c>
      <c r="V91" s="115">
        <f t="shared" si="10"/>
        <v>3273669</v>
      </c>
      <c r="W91" s="115">
        <f t="shared" si="11"/>
        <v>2230502</v>
      </c>
      <c r="X91" s="115">
        <f t="shared" si="12"/>
        <v>2403242</v>
      </c>
      <c r="Y91" s="115">
        <f t="shared" si="13"/>
        <v>3145790</v>
      </c>
      <c r="Z91" s="115">
        <f t="shared" si="14"/>
        <v>7624229</v>
      </c>
      <c r="AB91" s="115">
        <f t="shared" si="15"/>
        <v>7907413</v>
      </c>
    </row>
    <row r="92" spans="1:28">
      <c r="A92" s="1">
        <v>44260</v>
      </c>
      <c r="B92" t="s">
        <v>37</v>
      </c>
      <c r="C92">
        <v>4</v>
      </c>
      <c r="D92">
        <v>2516484</v>
      </c>
      <c r="L92" s="1">
        <v>44407</v>
      </c>
      <c r="M92" s="267">
        <v>3258001</v>
      </c>
      <c r="N92" s="267">
        <v>2232098</v>
      </c>
      <c r="O92" s="267">
        <v>2404555</v>
      </c>
      <c r="P92" s="267">
        <v>3162658</v>
      </c>
      <c r="Q92" s="267">
        <v>7604853</v>
      </c>
      <c r="R92" s="267">
        <v>10991245</v>
      </c>
      <c r="S92" s="267">
        <v>3125584</v>
      </c>
      <c r="U92" s="1" t="str">
        <f t="shared" si="9"/>
        <v>202131</v>
      </c>
      <c r="V92" s="115">
        <f t="shared" si="10"/>
        <v>3258001</v>
      </c>
      <c r="W92" s="115">
        <f t="shared" si="11"/>
        <v>2232098</v>
      </c>
      <c r="X92" s="115">
        <f t="shared" si="12"/>
        <v>2404555</v>
      </c>
      <c r="Y92" s="115">
        <f t="shared" si="13"/>
        <v>3162658</v>
      </c>
      <c r="Z92" s="115">
        <f t="shared" si="14"/>
        <v>7604853</v>
      </c>
      <c r="AB92" s="115">
        <f t="shared" si="15"/>
        <v>7894654</v>
      </c>
    </row>
    <row r="93" spans="1:28">
      <c r="A93" s="1">
        <v>43910</v>
      </c>
      <c r="B93" t="s">
        <v>41</v>
      </c>
      <c r="C93">
        <v>1</v>
      </c>
      <c r="D93">
        <v>3126517</v>
      </c>
      <c r="L93" s="1">
        <v>44414</v>
      </c>
      <c r="M93" s="267">
        <v>3250150</v>
      </c>
      <c r="N93" s="267">
        <v>2236825</v>
      </c>
      <c r="O93" s="267">
        <v>2408788</v>
      </c>
      <c r="P93" s="267">
        <v>3172404</v>
      </c>
      <c r="Q93" s="267">
        <v>7590302</v>
      </c>
      <c r="R93" s="267">
        <v>11000081</v>
      </c>
      <c r="S93" s="267">
        <v>3159804</v>
      </c>
      <c r="U93" s="1" t="str">
        <f t="shared" si="9"/>
        <v>202132</v>
      </c>
      <c r="V93" s="115">
        <f t="shared" si="10"/>
        <v>3250150</v>
      </c>
      <c r="W93" s="115">
        <f t="shared" si="11"/>
        <v>2236825</v>
      </c>
      <c r="X93" s="115">
        <f t="shared" si="12"/>
        <v>2408788</v>
      </c>
      <c r="Y93" s="115">
        <f t="shared" si="13"/>
        <v>3172404</v>
      </c>
      <c r="Z93" s="115">
        <f t="shared" si="14"/>
        <v>7590302</v>
      </c>
      <c r="AB93" s="115">
        <f t="shared" si="15"/>
        <v>7895763</v>
      </c>
    </row>
    <row r="94" spans="1:28">
      <c r="A94" s="1">
        <v>44435</v>
      </c>
      <c r="B94" t="s">
        <v>37</v>
      </c>
      <c r="C94">
        <v>4</v>
      </c>
      <c r="D94">
        <v>3194132</v>
      </c>
      <c r="L94" s="1">
        <v>44421</v>
      </c>
      <c r="M94" s="267">
        <v>3241670</v>
      </c>
      <c r="N94" s="267">
        <v>2243950</v>
      </c>
      <c r="O94" s="267">
        <v>2401312</v>
      </c>
      <c r="P94" s="267">
        <v>3177474</v>
      </c>
      <c r="Q94" s="267">
        <v>7561658</v>
      </c>
      <c r="R94" s="267">
        <v>11013990</v>
      </c>
      <c r="S94" s="267">
        <v>3210180</v>
      </c>
      <c r="U94" s="1" t="str">
        <f t="shared" si="9"/>
        <v>202133</v>
      </c>
      <c r="V94" s="115">
        <f t="shared" si="10"/>
        <v>3241670</v>
      </c>
      <c r="W94" s="115">
        <f t="shared" si="11"/>
        <v>2243950</v>
      </c>
      <c r="X94" s="115">
        <f t="shared" si="12"/>
        <v>2401312</v>
      </c>
      <c r="Y94" s="115">
        <f t="shared" si="13"/>
        <v>3177474</v>
      </c>
      <c r="Z94" s="115">
        <f t="shared" si="14"/>
        <v>7561658</v>
      </c>
      <c r="AB94" s="115">
        <f t="shared" si="15"/>
        <v>7886932</v>
      </c>
    </row>
    <row r="95" spans="1:28">
      <c r="A95" s="1">
        <v>44274</v>
      </c>
      <c r="B95" t="s">
        <v>36</v>
      </c>
      <c r="C95">
        <v>2</v>
      </c>
      <c r="D95">
        <v>2428006</v>
      </c>
      <c r="L95" s="1">
        <v>44428</v>
      </c>
      <c r="M95" s="267">
        <v>3234261</v>
      </c>
      <c r="N95" s="267">
        <v>2251712</v>
      </c>
      <c r="O95" s="267">
        <v>2395959</v>
      </c>
      <c r="P95" s="267">
        <v>3184640</v>
      </c>
      <c r="Q95" s="267">
        <v>7532313</v>
      </c>
      <c r="R95" s="267">
        <v>11029152</v>
      </c>
      <c r="S95" s="267">
        <v>3256302</v>
      </c>
      <c r="U95" s="1" t="str">
        <f t="shared" si="9"/>
        <v>202134</v>
      </c>
      <c r="V95" s="115">
        <f t="shared" si="10"/>
        <v>3234261</v>
      </c>
      <c r="W95" s="115">
        <f t="shared" si="11"/>
        <v>2251712</v>
      </c>
      <c r="X95" s="115">
        <f t="shared" si="12"/>
        <v>2395959</v>
      </c>
      <c r="Y95" s="115">
        <f t="shared" si="13"/>
        <v>3184640</v>
      </c>
      <c r="Z95" s="115">
        <f t="shared" si="14"/>
        <v>7532313</v>
      </c>
      <c r="AB95" s="115">
        <f t="shared" si="15"/>
        <v>7881932</v>
      </c>
    </row>
    <row r="96" spans="1:28">
      <c r="A96" s="1">
        <v>44260</v>
      </c>
      <c r="B96" t="s">
        <v>34</v>
      </c>
      <c r="C96">
        <v>7</v>
      </c>
      <c r="D96">
        <v>11134313</v>
      </c>
      <c r="L96" s="1">
        <v>44435</v>
      </c>
      <c r="M96" s="267">
        <v>3229938</v>
      </c>
      <c r="N96" s="267">
        <v>2265834</v>
      </c>
      <c r="O96" s="267">
        <v>2392115</v>
      </c>
      <c r="P96" s="267">
        <v>3194132</v>
      </c>
      <c r="Q96" s="267">
        <v>7536666</v>
      </c>
      <c r="R96" s="267">
        <v>11035747</v>
      </c>
      <c r="S96" s="267">
        <v>3255032</v>
      </c>
      <c r="U96" s="1" t="str">
        <f t="shared" si="9"/>
        <v>202135</v>
      </c>
      <c r="V96" s="115">
        <f t="shared" si="10"/>
        <v>3229938</v>
      </c>
      <c r="W96" s="115">
        <f t="shared" si="11"/>
        <v>2265834</v>
      </c>
      <c r="X96" s="115">
        <f t="shared" si="12"/>
        <v>2392115</v>
      </c>
      <c r="Y96" s="115">
        <f t="shared" si="13"/>
        <v>3194132</v>
      </c>
      <c r="Z96" s="115">
        <f t="shared" si="14"/>
        <v>7536666</v>
      </c>
      <c r="AB96" s="115">
        <f t="shared" si="15"/>
        <v>7887887</v>
      </c>
    </row>
    <row r="97" spans="1:28">
      <c r="A97" s="1">
        <v>43917</v>
      </c>
      <c r="B97" t="s">
        <v>37</v>
      </c>
      <c r="C97">
        <v>5</v>
      </c>
      <c r="D97">
        <v>8041992</v>
      </c>
      <c r="L97" s="1">
        <v>44442</v>
      </c>
      <c r="M97" s="267">
        <v>3218399</v>
      </c>
      <c r="N97" s="267">
        <v>2268688</v>
      </c>
      <c r="O97" s="267">
        <v>2399983</v>
      </c>
      <c r="P97" s="267">
        <v>3211553</v>
      </c>
      <c r="Q97" s="267">
        <v>7571620</v>
      </c>
      <c r="R97" s="267">
        <v>11040574</v>
      </c>
      <c r="S97" s="267">
        <v>3216855</v>
      </c>
      <c r="U97" s="1" t="str">
        <f t="shared" si="9"/>
        <v>202136</v>
      </c>
      <c r="V97" s="115">
        <f t="shared" si="10"/>
        <v>3218399</v>
      </c>
      <c r="W97" s="115">
        <f t="shared" si="11"/>
        <v>2268688</v>
      </c>
      <c r="X97" s="115">
        <f t="shared" si="12"/>
        <v>2399983</v>
      </c>
      <c r="Y97" s="115">
        <f t="shared" si="13"/>
        <v>3211553</v>
      </c>
      <c r="Z97" s="115">
        <f t="shared" si="14"/>
        <v>7571620</v>
      </c>
      <c r="AB97" s="115">
        <f t="shared" si="15"/>
        <v>7887070</v>
      </c>
    </row>
    <row r="98" spans="1:28">
      <c r="A98" s="1">
        <v>44302</v>
      </c>
      <c r="B98" t="s">
        <v>37</v>
      </c>
      <c r="C98">
        <v>5</v>
      </c>
      <c r="D98">
        <v>7551211</v>
      </c>
      <c r="L98" s="1">
        <v>44449</v>
      </c>
      <c r="M98" s="267">
        <v>3204995</v>
      </c>
      <c r="N98" s="267">
        <v>2271373</v>
      </c>
      <c r="O98" s="267">
        <v>2404800</v>
      </c>
      <c r="P98" s="267">
        <v>3233235</v>
      </c>
      <c r="Q98" s="267">
        <v>7619384</v>
      </c>
      <c r="R98" s="267">
        <v>11067767</v>
      </c>
      <c r="S98" s="267">
        <v>3158689</v>
      </c>
      <c r="U98" s="1" t="str">
        <f t="shared" si="9"/>
        <v>202137</v>
      </c>
      <c r="V98" s="115">
        <f t="shared" si="10"/>
        <v>3204995</v>
      </c>
      <c r="W98" s="115">
        <f t="shared" si="11"/>
        <v>2271373</v>
      </c>
      <c r="X98" s="115">
        <f t="shared" si="12"/>
        <v>2404800</v>
      </c>
      <c r="Y98" s="115">
        <f t="shared" si="13"/>
        <v>3233235</v>
      </c>
      <c r="Z98" s="115">
        <f t="shared" si="14"/>
        <v>7619384</v>
      </c>
      <c r="AB98" s="115">
        <f t="shared" si="15"/>
        <v>7881168</v>
      </c>
    </row>
    <row r="99" spans="1:28">
      <c r="A99" s="1">
        <v>44239</v>
      </c>
      <c r="B99" t="s">
        <v>37</v>
      </c>
      <c r="C99">
        <v>4</v>
      </c>
      <c r="D99">
        <v>2497828</v>
      </c>
      <c r="L99" s="1">
        <v>44456</v>
      </c>
      <c r="M99" s="267">
        <v>3185936</v>
      </c>
      <c r="N99" s="267">
        <v>2262024</v>
      </c>
      <c r="O99" s="267">
        <v>2402204</v>
      </c>
      <c r="P99" s="267">
        <v>3237787</v>
      </c>
      <c r="Q99" s="267">
        <v>7583428</v>
      </c>
      <c r="R99" s="267">
        <v>11116235</v>
      </c>
      <c r="S99" s="267">
        <v>3208945</v>
      </c>
      <c r="U99" s="1" t="str">
        <f t="shared" si="9"/>
        <v>202138</v>
      </c>
      <c r="V99" s="115">
        <f t="shared" si="10"/>
        <v>3185936</v>
      </c>
      <c r="W99" s="115">
        <f t="shared" si="11"/>
        <v>2262024</v>
      </c>
      <c r="X99" s="115">
        <f t="shared" si="12"/>
        <v>2402204</v>
      </c>
      <c r="Y99" s="115">
        <f t="shared" si="13"/>
        <v>3237787</v>
      </c>
      <c r="Z99" s="115">
        <f t="shared" si="14"/>
        <v>7583428</v>
      </c>
      <c r="AB99" s="115">
        <f t="shared" si="15"/>
        <v>7850164</v>
      </c>
    </row>
    <row r="100" spans="1:28">
      <c r="A100" s="1">
        <v>44351</v>
      </c>
      <c r="B100" t="s">
        <v>41</v>
      </c>
      <c r="C100">
        <v>1</v>
      </c>
      <c r="D100">
        <v>3394278</v>
      </c>
      <c r="L100" s="1">
        <v>44463</v>
      </c>
      <c r="M100" s="267">
        <v>3172916</v>
      </c>
      <c r="N100" s="267">
        <v>2262979</v>
      </c>
      <c r="O100" s="267">
        <v>2406701</v>
      </c>
      <c r="P100" s="267">
        <v>3242734</v>
      </c>
      <c r="Q100" s="267">
        <v>7572464</v>
      </c>
      <c r="R100" s="267">
        <v>11153893</v>
      </c>
      <c r="S100" s="267">
        <v>3217685</v>
      </c>
      <c r="U100" s="1" t="str">
        <f t="shared" si="9"/>
        <v>202139</v>
      </c>
      <c r="V100" s="115">
        <f t="shared" si="10"/>
        <v>3172916</v>
      </c>
      <c r="W100" s="115">
        <f t="shared" si="11"/>
        <v>2262979</v>
      </c>
      <c r="X100" s="115">
        <f t="shared" si="12"/>
        <v>2406701</v>
      </c>
      <c r="Y100" s="115">
        <f t="shared" si="13"/>
        <v>3242734</v>
      </c>
      <c r="Z100" s="115">
        <f t="shared" si="14"/>
        <v>7572464</v>
      </c>
      <c r="AB100" s="115">
        <f t="shared" si="15"/>
        <v>7842596</v>
      </c>
    </row>
    <row r="101" spans="1:28">
      <c r="A101" s="1">
        <v>44043</v>
      </c>
      <c r="B101" t="s">
        <v>37</v>
      </c>
      <c r="C101">
        <v>4</v>
      </c>
      <c r="D101">
        <v>2007087</v>
      </c>
      <c r="L101" s="1">
        <v>44470</v>
      </c>
      <c r="M101" s="267">
        <v>3167208</v>
      </c>
      <c r="N101" s="267">
        <v>2268418</v>
      </c>
      <c r="O101" s="267">
        <v>2411690</v>
      </c>
      <c r="P101" s="267">
        <v>3247797</v>
      </c>
      <c r="Q101" s="267">
        <v>7566235</v>
      </c>
      <c r="R101" s="267">
        <v>11179035</v>
      </c>
      <c r="S101" s="267">
        <v>3227749</v>
      </c>
      <c r="U101" s="1" t="str">
        <f t="shared" si="9"/>
        <v>202140</v>
      </c>
      <c r="V101" s="115">
        <f t="shared" si="10"/>
        <v>3167208</v>
      </c>
      <c r="W101" s="115">
        <f t="shared" si="11"/>
        <v>2268418</v>
      </c>
      <c r="X101" s="115">
        <f t="shared" si="12"/>
        <v>2411690</v>
      </c>
      <c r="Y101" s="115">
        <f t="shared" si="13"/>
        <v>3247797</v>
      </c>
      <c r="Z101" s="115">
        <f t="shared" si="14"/>
        <v>7566235</v>
      </c>
      <c r="AB101" s="115">
        <f t="shared" si="15"/>
        <v>7847316</v>
      </c>
    </row>
    <row r="102" spans="1:28">
      <c r="A102" s="1">
        <v>44183</v>
      </c>
      <c r="B102" t="s">
        <v>37</v>
      </c>
      <c r="C102">
        <v>4</v>
      </c>
      <c r="D102">
        <v>2812867</v>
      </c>
      <c r="L102" s="1">
        <v>44477</v>
      </c>
      <c r="M102" s="267">
        <v>3167025</v>
      </c>
      <c r="N102" s="267">
        <v>2274472</v>
      </c>
      <c r="O102" s="267">
        <v>2424126</v>
      </c>
      <c r="P102" s="267">
        <v>3259408</v>
      </c>
      <c r="Q102" s="267">
        <v>7540223</v>
      </c>
      <c r="R102" s="267">
        <v>11187641</v>
      </c>
      <c r="S102" s="267">
        <v>3252067</v>
      </c>
      <c r="U102" s="1" t="str">
        <f t="shared" si="9"/>
        <v>202141</v>
      </c>
      <c r="V102" s="115">
        <f t="shared" si="10"/>
        <v>3167025</v>
      </c>
      <c r="W102" s="115">
        <f t="shared" si="11"/>
        <v>2274472</v>
      </c>
      <c r="X102" s="115">
        <f t="shared" si="12"/>
        <v>2424126</v>
      </c>
      <c r="Y102" s="115">
        <f t="shared" si="13"/>
        <v>3259408</v>
      </c>
      <c r="Z102" s="115">
        <f t="shared" si="14"/>
        <v>7540223</v>
      </c>
      <c r="AB102" s="115">
        <f t="shared" si="15"/>
        <v>7865623</v>
      </c>
    </row>
    <row r="103" spans="1:28">
      <c r="A103" s="1">
        <v>44113</v>
      </c>
      <c r="B103" t="s">
        <v>41</v>
      </c>
      <c r="C103">
        <v>1</v>
      </c>
      <c r="D103">
        <v>3151549</v>
      </c>
      <c r="L103" s="1">
        <v>44484</v>
      </c>
      <c r="M103" s="267">
        <v>3172056</v>
      </c>
      <c r="N103" s="267">
        <v>2274177</v>
      </c>
      <c r="O103" s="267">
        <v>2445438</v>
      </c>
      <c r="P103" s="267">
        <v>3274407</v>
      </c>
      <c r="Q103" s="267">
        <v>7508125</v>
      </c>
      <c r="R103" s="267">
        <v>11194263</v>
      </c>
      <c r="S103" s="267">
        <v>3278768</v>
      </c>
      <c r="U103" s="1" t="str">
        <f t="shared" si="9"/>
        <v>202142</v>
      </c>
      <c r="V103" s="115">
        <f t="shared" si="10"/>
        <v>3172056</v>
      </c>
      <c r="W103" s="115">
        <f t="shared" si="11"/>
        <v>2274177</v>
      </c>
      <c r="X103" s="115">
        <f t="shared" si="12"/>
        <v>2445438</v>
      </c>
      <c r="Y103" s="115">
        <f t="shared" si="13"/>
        <v>3274407</v>
      </c>
      <c r="Z103" s="115">
        <f t="shared" si="14"/>
        <v>7508125</v>
      </c>
      <c r="AB103" s="115">
        <f t="shared" si="15"/>
        <v>7891671</v>
      </c>
    </row>
    <row r="104" spans="1:28">
      <c r="A104" s="1">
        <v>44015</v>
      </c>
      <c r="B104" t="s">
        <v>37</v>
      </c>
      <c r="C104">
        <v>4</v>
      </c>
      <c r="D104">
        <v>1590666</v>
      </c>
      <c r="L104" s="1">
        <v>44491</v>
      </c>
      <c r="M104" s="267">
        <v>3146803</v>
      </c>
      <c r="N104" s="267">
        <v>2269814</v>
      </c>
      <c r="O104" s="267">
        <v>2451440</v>
      </c>
      <c r="P104" s="267">
        <v>3275822</v>
      </c>
      <c r="Q104" s="267">
        <v>7493491</v>
      </c>
      <c r="R104" s="267">
        <v>11277339</v>
      </c>
      <c r="S104" s="267">
        <v>3265354</v>
      </c>
      <c r="U104" s="1" t="str">
        <f t="shared" si="9"/>
        <v>202143</v>
      </c>
      <c r="V104" s="115">
        <f t="shared" si="10"/>
        <v>3146803</v>
      </c>
      <c r="W104" s="115">
        <f t="shared" si="11"/>
        <v>2269814</v>
      </c>
      <c r="X104" s="115">
        <f t="shared" si="12"/>
        <v>2451440</v>
      </c>
      <c r="Y104" s="115">
        <f t="shared" si="13"/>
        <v>3275822</v>
      </c>
      <c r="Z104" s="115">
        <f t="shared" si="14"/>
        <v>7493491</v>
      </c>
      <c r="AB104" s="115">
        <f t="shared" si="15"/>
        <v>7868057</v>
      </c>
    </row>
    <row r="105" spans="1:28">
      <c r="A105" s="1">
        <v>44379</v>
      </c>
      <c r="B105" t="s">
        <v>38</v>
      </c>
      <c r="C105">
        <v>6</v>
      </c>
      <c r="D105">
        <v>3099055</v>
      </c>
      <c r="L105" s="1">
        <v>44498</v>
      </c>
      <c r="M105" s="267">
        <v>3161390</v>
      </c>
      <c r="N105" s="267">
        <v>2296384</v>
      </c>
      <c r="O105" s="267">
        <v>2462861</v>
      </c>
      <c r="P105" s="267">
        <v>3284004</v>
      </c>
      <c r="Q105" s="267">
        <v>7464472</v>
      </c>
      <c r="R105" s="267">
        <v>11291537</v>
      </c>
      <c r="S105" s="267">
        <v>3259657</v>
      </c>
      <c r="U105" s="1" t="str">
        <f t="shared" si="9"/>
        <v>202144</v>
      </c>
      <c r="V105" s="115">
        <f t="shared" si="10"/>
        <v>3161390</v>
      </c>
      <c r="W105" s="115">
        <f t="shared" si="11"/>
        <v>2296384</v>
      </c>
      <c r="X105" s="115">
        <f t="shared" si="12"/>
        <v>2462861</v>
      </c>
      <c r="Y105" s="115">
        <f t="shared" si="13"/>
        <v>3284004</v>
      </c>
      <c r="Z105" s="115">
        <f t="shared" si="14"/>
        <v>7464472</v>
      </c>
      <c r="AB105" s="115">
        <f t="shared" si="15"/>
        <v>7920635</v>
      </c>
    </row>
    <row r="106" spans="1:28">
      <c r="A106" s="1">
        <v>43973</v>
      </c>
      <c r="B106" t="s">
        <v>35</v>
      </c>
      <c r="C106">
        <v>3</v>
      </c>
      <c r="D106">
        <v>1182921</v>
      </c>
      <c r="L106" s="1">
        <v>44505</v>
      </c>
      <c r="M106" s="267">
        <v>3182839</v>
      </c>
      <c r="N106" s="267">
        <v>2305127</v>
      </c>
      <c r="O106" s="267">
        <v>2484797</v>
      </c>
      <c r="P106" s="267">
        <v>3287294</v>
      </c>
      <c r="Q106" s="267">
        <v>7444039</v>
      </c>
      <c r="R106" s="267">
        <v>11312833</v>
      </c>
      <c r="S106" s="267">
        <v>3248324</v>
      </c>
      <c r="U106" s="1" t="str">
        <f t="shared" si="9"/>
        <v>202145</v>
      </c>
      <c r="V106" s="115">
        <f t="shared" si="10"/>
        <v>3182839</v>
      </c>
      <c r="W106" s="115">
        <f t="shared" si="11"/>
        <v>2305127</v>
      </c>
      <c r="X106" s="115">
        <f t="shared" si="12"/>
        <v>2484797</v>
      </c>
      <c r="Y106" s="115">
        <f t="shared" si="13"/>
        <v>3287294</v>
      </c>
      <c r="Z106" s="115">
        <f t="shared" si="14"/>
        <v>7444039</v>
      </c>
      <c r="AB106" s="115">
        <f t="shared" si="15"/>
        <v>7972763</v>
      </c>
    </row>
    <row r="107" spans="1:28">
      <c r="A107" s="1">
        <v>44064</v>
      </c>
      <c r="B107" t="s">
        <v>41</v>
      </c>
      <c r="C107">
        <v>1</v>
      </c>
      <c r="D107">
        <v>3213661</v>
      </c>
      <c r="L107" s="1">
        <v>44512</v>
      </c>
      <c r="M107" s="267">
        <v>3187565</v>
      </c>
      <c r="N107" s="267">
        <v>2300755</v>
      </c>
      <c r="O107" s="267">
        <v>2501752</v>
      </c>
      <c r="P107" s="267">
        <v>3286302</v>
      </c>
      <c r="Q107" s="267">
        <v>7418397</v>
      </c>
      <c r="R107" s="267">
        <v>11374005</v>
      </c>
      <c r="S107" s="267">
        <v>3235165</v>
      </c>
      <c r="U107" s="1" t="str">
        <f t="shared" si="9"/>
        <v>202146</v>
      </c>
      <c r="V107" s="115">
        <f t="shared" si="10"/>
        <v>3187565</v>
      </c>
      <c r="W107" s="115">
        <f t="shared" si="11"/>
        <v>2300755</v>
      </c>
      <c r="X107" s="115">
        <f t="shared" si="12"/>
        <v>2501752</v>
      </c>
      <c r="Y107" s="115">
        <f t="shared" si="13"/>
        <v>3286302</v>
      </c>
      <c r="Z107" s="115">
        <f t="shared" si="14"/>
        <v>7418397</v>
      </c>
      <c r="AB107" s="115">
        <f t="shared" si="15"/>
        <v>7990072</v>
      </c>
    </row>
    <row r="108" spans="1:28">
      <c r="A108" s="1">
        <v>43973</v>
      </c>
      <c r="B108" t="s">
        <v>36</v>
      </c>
      <c r="C108">
        <v>2</v>
      </c>
      <c r="D108">
        <v>2475522</v>
      </c>
      <c r="L108" s="1">
        <v>44519</v>
      </c>
      <c r="M108" s="267">
        <v>3205714</v>
      </c>
      <c r="N108" s="267">
        <v>2301927</v>
      </c>
      <c r="O108" s="267">
        <v>2515615</v>
      </c>
      <c r="P108" s="267">
        <v>3282787</v>
      </c>
      <c r="Q108" s="267">
        <v>7399481</v>
      </c>
      <c r="R108" s="267">
        <v>11417465</v>
      </c>
      <c r="S108" s="267">
        <v>3221243</v>
      </c>
      <c r="U108" s="1" t="str">
        <f t="shared" si="9"/>
        <v>202147</v>
      </c>
      <c r="V108" s="115">
        <f t="shared" si="10"/>
        <v>3205714</v>
      </c>
      <c r="W108" s="115">
        <f t="shared" si="11"/>
        <v>2301927</v>
      </c>
      <c r="X108" s="115">
        <f t="shared" si="12"/>
        <v>2515615</v>
      </c>
      <c r="Y108" s="115">
        <f t="shared" si="13"/>
        <v>3282787</v>
      </c>
      <c r="Z108" s="115">
        <f t="shared" si="14"/>
        <v>7399481</v>
      </c>
      <c r="AB108" s="115">
        <f t="shared" si="15"/>
        <v>8023256</v>
      </c>
    </row>
    <row r="109" spans="1:28">
      <c r="A109" s="1">
        <v>43840</v>
      </c>
      <c r="B109" t="s">
        <v>41</v>
      </c>
      <c r="C109">
        <v>1</v>
      </c>
      <c r="D109">
        <v>3176739</v>
      </c>
      <c r="L109" s="1">
        <v>44526</v>
      </c>
      <c r="M109" s="267">
        <v>3208696</v>
      </c>
      <c r="N109" s="267">
        <v>2293714</v>
      </c>
      <c r="O109" s="267">
        <v>2523468</v>
      </c>
      <c r="P109" s="267">
        <v>3272960</v>
      </c>
      <c r="Q109" s="267">
        <v>7396994</v>
      </c>
      <c r="R109" s="267">
        <v>11487119</v>
      </c>
      <c r="S109" s="267">
        <v>3185303</v>
      </c>
      <c r="U109" s="1" t="str">
        <f t="shared" si="9"/>
        <v>202148</v>
      </c>
      <c r="V109" s="115">
        <f t="shared" si="10"/>
        <v>3208696</v>
      </c>
      <c r="W109" s="115">
        <f t="shared" si="11"/>
        <v>2293714</v>
      </c>
      <c r="X109" s="115">
        <f t="shared" si="12"/>
        <v>2523468</v>
      </c>
      <c r="Y109" s="115">
        <f t="shared" si="13"/>
        <v>3272960</v>
      </c>
      <c r="Z109" s="115">
        <f t="shared" si="14"/>
        <v>7396994</v>
      </c>
      <c r="AB109" s="115">
        <f t="shared" si="15"/>
        <v>8025878</v>
      </c>
    </row>
    <row r="110" spans="1:28">
      <c r="A110" s="1">
        <v>43868</v>
      </c>
      <c r="B110" t="s">
        <v>41</v>
      </c>
      <c r="C110">
        <v>1</v>
      </c>
      <c r="D110">
        <v>3084219</v>
      </c>
      <c r="L110" s="1">
        <v>44533</v>
      </c>
      <c r="M110" s="267">
        <v>3235054</v>
      </c>
      <c r="N110" s="267">
        <v>2307738</v>
      </c>
      <c r="O110" s="267">
        <v>2530486</v>
      </c>
      <c r="P110" s="267">
        <v>3257766</v>
      </c>
      <c r="Q110" s="267">
        <v>7419227</v>
      </c>
      <c r="R110" s="267">
        <v>11529612</v>
      </c>
      <c r="S110" s="267">
        <v>3113683</v>
      </c>
      <c r="U110" s="1" t="str">
        <f t="shared" si="9"/>
        <v>202149</v>
      </c>
      <c r="V110" s="115">
        <f t="shared" si="10"/>
        <v>3235054</v>
      </c>
      <c r="W110" s="115">
        <f t="shared" si="11"/>
        <v>2307738</v>
      </c>
      <c r="X110" s="115">
        <f t="shared" si="12"/>
        <v>2530486</v>
      </c>
      <c r="Y110" s="115">
        <f t="shared" si="13"/>
        <v>3257766</v>
      </c>
      <c r="Z110" s="115">
        <f t="shared" si="14"/>
        <v>7419227</v>
      </c>
      <c r="AB110" s="115">
        <f t="shared" si="15"/>
        <v>8073278</v>
      </c>
    </row>
    <row r="111" spans="1:28">
      <c r="A111" s="1">
        <v>43882</v>
      </c>
      <c r="B111" t="s">
        <v>41</v>
      </c>
      <c r="C111">
        <v>1</v>
      </c>
      <c r="D111">
        <v>3064338</v>
      </c>
      <c r="L111" s="1">
        <v>44540</v>
      </c>
      <c r="M111" s="267">
        <v>3268159</v>
      </c>
      <c r="N111" s="267">
        <v>2337496</v>
      </c>
      <c r="O111" s="267">
        <v>2517042</v>
      </c>
      <c r="P111" s="267">
        <v>3235595</v>
      </c>
      <c r="Q111" s="267">
        <v>7440575</v>
      </c>
      <c r="R111" s="267">
        <v>11543049</v>
      </c>
      <c r="S111" s="267">
        <v>3074398</v>
      </c>
      <c r="U111" s="1" t="str">
        <f t="shared" si="9"/>
        <v>202150</v>
      </c>
      <c r="V111" s="115">
        <f t="shared" si="10"/>
        <v>3268159</v>
      </c>
      <c r="W111" s="115">
        <f t="shared" si="11"/>
        <v>2337496</v>
      </c>
      <c r="X111" s="115">
        <f t="shared" si="12"/>
        <v>2517042</v>
      </c>
      <c r="Y111" s="115">
        <f t="shared" si="13"/>
        <v>3235595</v>
      </c>
      <c r="Z111" s="115">
        <f t="shared" si="14"/>
        <v>7440575</v>
      </c>
      <c r="AB111" s="115">
        <f t="shared" si="15"/>
        <v>8122697</v>
      </c>
    </row>
    <row r="112" spans="1:28">
      <c r="A112" s="1">
        <v>43917</v>
      </c>
      <c r="B112" t="s">
        <v>41</v>
      </c>
      <c r="C112">
        <v>1</v>
      </c>
      <c r="D112">
        <v>3070578</v>
      </c>
      <c r="L112" s="1">
        <v>44547</v>
      </c>
      <c r="M112" s="267">
        <v>3322910</v>
      </c>
      <c r="N112" s="267">
        <v>2384953</v>
      </c>
      <c r="O112" s="267">
        <v>2501857</v>
      </c>
      <c r="P112" s="267">
        <v>3213818</v>
      </c>
      <c r="Q112" s="267">
        <v>7489752</v>
      </c>
      <c r="R112" s="267">
        <v>11496437</v>
      </c>
      <c r="S112" s="267">
        <v>3026916</v>
      </c>
      <c r="U112" s="1" t="str">
        <f t="shared" si="9"/>
        <v>202151</v>
      </c>
      <c r="V112" s="115">
        <f t="shared" si="10"/>
        <v>3322910</v>
      </c>
      <c r="W112" s="115">
        <f t="shared" si="11"/>
        <v>2384953</v>
      </c>
      <c r="X112" s="115">
        <f t="shared" si="12"/>
        <v>2501857</v>
      </c>
      <c r="Y112" s="115">
        <f t="shared" si="13"/>
        <v>3213818</v>
      </c>
      <c r="Z112" s="115">
        <f t="shared" si="14"/>
        <v>7489752</v>
      </c>
      <c r="AB112" s="115">
        <f t="shared" si="15"/>
        <v>8209720</v>
      </c>
    </row>
    <row r="113" spans="1:28">
      <c r="A113" s="1">
        <v>44092</v>
      </c>
      <c r="B113" t="s">
        <v>38</v>
      </c>
      <c r="C113">
        <v>6</v>
      </c>
      <c r="D113">
        <v>2980786</v>
      </c>
      <c r="U113" s="1"/>
      <c r="V113" s="115"/>
      <c r="W113" s="115"/>
      <c r="X113" s="115"/>
      <c r="Y113" s="115"/>
      <c r="Z113" s="115"/>
      <c r="AB113" s="115"/>
    </row>
    <row r="114" spans="1:28">
      <c r="A114" s="1">
        <v>44029</v>
      </c>
      <c r="B114" t="s">
        <v>37</v>
      </c>
      <c r="C114">
        <v>5</v>
      </c>
      <c r="D114">
        <v>7432172</v>
      </c>
    </row>
    <row r="115" spans="1:28">
      <c r="A115" s="1">
        <v>44204</v>
      </c>
      <c r="B115" t="s">
        <v>35</v>
      </c>
      <c r="C115">
        <v>3</v>
      </c>
      <c r="D115">
        <v>1985289</v>
      </c>
    </row>
    <row r="116" spans="1:28">
      <c r="A116" s="1">
        <v>44239</v>
      </c>
      <c r="B116" t="s">
        <v>36</v>
      </c>
      <c r="C116">
        <v>2</v>
      </c>
      <c r="D116">
        <v>2526156</v>
      </c>
    </row>
    <row r="117" spans="1:28">
      <c r="A117" s="1">
        <v>44414</v>
      </c>
      <c r="B117" t="s">
        <v>35</v>
      </c>
      <c r="C117">
        <v>3</v>
      </c>
      <c r="D117">
        <v>2408788</v>
      </c>
    </row>
    <row r="118" spans="1:28">
      <c r="A118" s="1">
        <v>44008</v>
      </c>
      <c r="B118" t="s">
        <v>38</v>
      </c>
      <c r="C118">
        <v>6</v>
      </c>
      <c r="D118">
        <v>2106584</v>
      </c>
      <c r="L118" s="1"/>
    </row>
    <row r="119" spans="1:28">
      <c r="A119" s="1">
        <v>44064</v>
      </c>
      <c r="B119" t="s">
        <v>38</v>
      </c>
      <c r="C119">
        <v>6</v>
      </c>
      <c r="D119">
        <v>2678195</v>
      </c>
      <c r="L119" s="1"/>
    </row>
    <row r="120" spans="1:28">
      <c r="A120" s="1">
        <v>44484</v>
      </c>
      <c r="B120" t="s">
        <v>37</v>
      </c>
      <c r="C120">
        <v>4</v>
      </c>
      <c r="D120">
        <v>3274407</v>
      </c>
      <c r="L120" s="1"/>
    </row>
    <row r="121" spans="1:28">
      <c r="A121" s="1">
        <v>44218</v>
      </c>
      <c r="B121" t="s">
        <v>41</v>
      </c>
      <c r="C121">
        <v>1</v>
      </c>
      <c r="D121">
        <v>3523222</v>
      </c>
      <c r="L121" s="1"/>
    </row>
    <row r="122" spans="1:28">
      <c r="A122" s="1">
        <v>43882</v>
      </c>
      <c r="B122" t="s">
        <v>34</v>
      </c>
      <c r="C122">
        <v>7</v>
      </c>
      <c r="D122">
        <v>8089663</v>
      </c>
      <c r="L122" s="1"/>
    </row>
    <row r="123" spans="1:28">
      <c r="A123" s="1">
        <v>44330</v>
      </c>
      <c r="B123" t="s">
        <v>36</v>
      </c>
      <c r="C123">
        <v>2</v>
      </c>
      <c r="D123">
        <v>2328867</v>
      </c>
      <c r="L123" s="1"/>
    </row>
    <row r="124" spans="1:28">
      <c r="A124" s="1">
        <v>44442</v>
      </c>
      <c r="B124" t="s">
        <v>38</v>
      </c>
      <c r="C124">
        <v>6</v>
      </c>
      <c r="D124">
        <v>3216855</v>
      </c>
      <c r="M124" s="1"/>
    </row>
    <row r="125" spans="1:28">
      <c r="A125" s="1">
        <v>44015</v>
      </c>
      <c r="B125" t="s">
        <v>38</v>
      </c>
      <c r="C125">
        <v>6</v>
      </c>
      <c r="D125">
        <v>2034738</v>
      </c>
    </row>
    <row r="126" spans="1:28">
      <c r="A126" s="1">
        <v>44533</v>
      </c>
      <c r="B126" t="s">
        <v>35</v>
      </c>
      <c r="C126">
        <v>3</v>
      </c>
      <c r="D126">
        <v>2530486</v>
      </c>
    </row>
    <row r="127" spans="1:28">
      <c r="A127" s="1">
        <v>44036</v>
      </c>
      <c r="B127" t="s">
        <v>41</v>
      </c>
      <c r="C127">
        <v>1</v>
      </c>
      <c r="D127">
        <v>3218241</v>
      </c>
    </row>
    <row r="128" spans="1:28">
      <c r="A128" s="1">
        <v>43847</v>
      </c>
      <c r="B128" t="s">
        <v>36</v>
      </c>
      <c r="C128">
        <v>2</v>
      </c>
      <c r="D128">
        <v>2276924</v>
      </c>
    </row>
    <row r="129" spans="1:4">
      <c r="A129" s="1">
        <v>44183</v>
      </c>
      <c r="B129" t="s">
        <v>35</v>
      </c>
      <c r="C129">
        <v>3</v>
      </c>
      <c r="D129">
        <v>2137016</v>
      </c>
    </row>
    <row r="130" spans="1:4">
      <c r="A130" s="1">
        <v>44134</v>
      </c>
      <c r="B130" t="s">
        <v>41</v>
      </c>
      <c r="C130">
        <v>1</v>
      </c>
      <c r="D130">
        <v>3174428</v>
      </c>
    </row>
    <row r="131" spans="1:4">
      <c r="A131" s="1">
        <v>44064</v>
      </c>
      <c r="B131" t="s">
        <v>37</v>
      </c>
      <c r="C131">
        <v>5</v>
      </c>
      <c r="D131">
        <v>7765076</v>
      </c>
    </row>
    <row r="132" spans="1:4">
      <c r="A132" s="1">
        <v>44253</v>
      </c>
      <c r="B132" t="s">
        <v>36</v>
      </c>
      <c r="C132">
        <v>2</v>
      </c>
      <c r="D132">
        <v>2469054</v>
      </c>
    </row>
    <row r="133" spans="1:4">
      <c r="A133" s="1">
        <v>44442</v>
      </c>
      <c r="B133" t="s">
        <v>41</v>
      </c>
      <c r="C133">
        <v>1</v>
      </c>
      <c r="D133">
        <v>3218399</v>
      </c>
    </row>
    <row r="134" spans="1:4">
      <c r="A134" s="1">
        <v>43917</v>
      </c>
      <c r="B134" t="s">
        <v>37</v>
      </c>
      <c r="C134">
        <v>4</v>
      </c>
      <c r="D134">
        <v>3336359</v>
      </c>
    </row>
    <row r="135" spans="1:4">
      <c r="A135" s="1">
        <v>44246</v>
      </c>
      <c r="B135" t="s">
        <v>37</v>
      </c>
      <c r="C135">
        <v>4</v>
      </c>
      <c r="D135">
        <v>2492044</v>
      </c>
    </row>
    <row r="136" spans="1:4">
      <c r="A136" s="1">
        <v>44239</v>
      </c>
      <c r="B136" t="s">
        <v>35</v>
      </c>
      <c r="C136">
        <v>3</v>
      </c>
      <c r="D136">
        <v>1866901</v>
      </c>
    </row>
    <row r="137" spans="1:4">
      <c r="A137" s="1">
        <v>44365</v>
      </c>
      <c r="B137" t="s">
        <v>36</v>
      </c>
      <c r="C137">
        <v>2</v>
      </c>
      <c r="D137">
        <v>2278970</v>
      </c>
    </row>
    <row r="138" spans="1:4">
      <c r="A138" s="1">
        <v>44428</v>
      </c>
      <c r="B138" t="s">
        <v>41</v>
      </c>
      <c r="C138">
        <v>1</v>
      </c>
      <c r="D138">
        <v>3234261</v>
      </c>
    </row>
    <row r="139" spans="1:4">
      <c r="A139" s="1">
        <v>44169</v>
      </c>
      <c r="B139" t="s">
        <v>36</v>
      </c>
      <c r="C139">
        <v>2</v>
      </c>
      <c r="D139">
        <v>2411520</v>
      </c>
    </row>
    <row r="140" spans="1:4">
      <c r="A140" s="1">
        <v>43861</v>
      </c>
      <c r="B140" t="s">
        <v>41</v>
      </c>
      <c r="C140">
        <v>1</v>
      </c>
      <c r="D140">
        <v>3090528</v>
      </c>
    </row>
    <row r="141" spans="1:4">
      <c r="A141" s="1">
        <v>44148</v>
      </c>
      <c r="B141" t="s">
        <v>33</v>
      </c>
      <c r="C141">
        <v>0</v>
      </c>
      <c r="D141">
        <v>5079169</v>
      </c>
    </row>
    <row r="142" spans="1:4">
      <c r="A142" s="1">
        <v>43938</v>
      </c>
      <c r="B142" t="s">
        <v>33</v>
      </c>
      <c r="C142">
        <v>0</v>
      </c>
      <c r="D142">
        <v>933361</v>
      </c>
    </row>
    <row r="143" spans="1:4">
      <c r="A143" s="1">
        <v>44484</v>
      </c>
      <c r="B143" t="s">
        <v>37</v>
      </c>
      <c r="C143">
        <v>5</v>
      </c>
      <c r="D143">
        <v>7508125</v>
      </c>
    </row>
    <row r="144" spans="1:4">
      <c r="A144" s="1">
        <v>43868</v>
      </c>
      <c r="B144" t="s">
        <v>35</v>
      </c>
      <c r="C144">
        <v>3</v>
      </c>
      <c r="D144">
        <v>2611688</v>
      </c>
    </row>
    <row r="145" spans="1:4">
      <c r="A145" s="1">
        <v>44428</v>
      </c>
      <c r="B145" t="s">
        <v>33</v>
      </c>
      <c r="C145">
        <v>0</v>
      </c>
      <c r="D145">
        <v>12220349</v>
      </c>
    </row>
    <row r="146" spans="1:4">
      <c r="A146" s="1">
        <v>44477</v>
      </c>
      <c r="B146" t="s">
        <v>33</v>
      </c>
      <c r="C146">
        <v>0</v>
      </c>
      <c r="D146">
        <v>13515607</v>
      </c>
    </row>
    <row r="147" spans="1:4">
      <c r="A147" s="1">
        <v>44211</v>
      </c>
      <c r="B147" t="s">
        <v>33</v>
      </c>
      <c r="C147">
        <v>0</v>
      </c>
      <c r="D147">
        <v>6767630</v>
      </c>
    </row>
    <row r="148" spans="1:4">
      <c r="A148" s="1">
        <v>44239</v>
      </c>
      <c r="B148" t="s">
        <v>38</v>
      </c>
      <c r="C148">
        <v>6</v>
      </c>
      <c r="D148">
        <v>3949185</v>
      </c>
    </row>
    <row r="149" spans="1:4">
      <c r="A149" s="1">
        <v>44274</v>
      </c>
      <c r="B149" t="s">
        <v>34</v>
      </c>
      <c r="C149">
        <v>7</v>
      </c>
      <c r="D149">
        <v>10913072</v>
      </c>
    </row>
    <row r="150" spans="1:4">
      <c r="A150" s="1">
        <v>44218</v>
      </c>
      <c r="B150" t="s">
        <v>36</v>
      </c>
      <c r="C150">
        <v>2</v>
      </c>
      <c r="D150">
        <v>2586449</v>
      </c>
    </row>
    <row r="151" spans="1:4">
      <c r="A151" s="1">
        <v>44379</v>
      </c>
      <c r="B151" t="s">
        <v>34</v>
      </c>
      <c r="C151">
        <v>7</v>
      </c>
      <c r="D151">
        <v>10947468</v>
      </c>
    </row>
    <row r="152" spans="1:4">
      <c r="A152" s="1">
        <v>43959</v>
      </c>
      <c r="B152" t="s">
        <v>36</v>
      </c>
      <c r="C152">
        <v>2</v>
      </c>
      <c r="D152">
        <v>2602067</v>
      </c>
    </row>
    <row r="153" spans="1:4">
      <c r="A153" s="1">
        <v>43966</v>
      </c>
      <c r="B153" t="s">
        <v>35</v>
      </c>
      <c r="C153">
        <v>3</v>
      </c>
      <c r="D153">
        <v>1286203</v>
      </c>
    </row>
    <row r="154" spans="1:4">
      <c r="A154" s="1">
        <v>44512</v>
      </c>
      <c r="B154" t="s">
        <v>38</v>
      </c>
      <c r="C154">
        <v>6</v>
      </c>
      <c r="D154">
        <v>3235165</v>
      </c>
    </row>
    <row r="155" spans="1:4">
      <c r="A155" s="1">
        <v>43826</v>
      </c>
      <c r="B155" t="s">
        <v>41</v>
      </c>
      <c r="C155">
        <v>1</v>
      </c>
      <c r="D155">
        <v>3206059</v>
      </c>
    </row>
    <row r="156" spans="1:4">
      <c r="A156" s="1">
        <v>44400</v>
      </c>
      <c r="B156" t="s">
        <v>36</v>
      </c>
      <c r="C156">
        <v>2</v>
      </c>
      <c r="D156">
        <v>2230502</v>
      </c>
    </row>
    <row r="157" spans="1:4">
      <c r="A157" s="1">
        <v>44190</v>
      </c>
      <c r="B157" t="s">
        <v>36</v>
      </c>
      <c r="C157">
        <v>2</v>
      </c>
      <c r="D157">
        <v>2616681</v>
      </c>
    </row>
    <row r="158" spans="1:4">
      <c r="A158" s="1">
        <v>44358</v>
      </c>
      <c r="B158" t="s">
        <v>36</v>
      </c>
      <c r="C158">
        <v>2</v>
      </c>
      <c r="D158">
        <v>2285289</v>
      </c>
    </row>
    <row r="159" spans="1:4">
      <c r="A159" s="1">
        <v>44155</v>
      </c>
      <c r="B159" t="s">
        <v>33</v>
      </c>
      <c r="C159">
        <v>0</v>
      </c>
      <c r="D159">
        <v>5249372</v>
      </c>
    </row>
    <row r="160" spans="1:4">
      <c r="A160" s="1">
        <v>44323</v>
      </c>
      <c r="B160" t="s">
        <v>35</v>
      </c>
      <c r="C160">
        <v>3</v>
      </c>
      <c r="D160">
        <v>2267653</v>
      </c>
    </row>
    <row r="161" spans="1:4">
      <c r="A161" s="1">
        <v>44057</v>
      </c>
      <c r="B161" t="s">
        <v>37</v>
      </c>
      <c r="C161">
        <v>4</v>
      </c>
      <c r="D161">
        <v>2205540</v>
      </c>
    </row>
    <row r="162" spans="1:4">
      <c r="A162" s="1">
        <v>44449</v>
      </c>
      <c r="B162" t="s">
        <v>41</v>
      </c>
      <c r="C162">
        <v>1</v>
      </c>
      <c r="D162">
        <v>3204995</v>
      </c>
    </row>
    <row r="163" spans="1:4">
      <c r="A163" s="1">
        <v>44078</v>
      </c>
      <c r="B163" t="s">
        <v>37</v>
      </c>
      <c r="C163">
        <v>5</v>
      </c>
      <c r="D163">
        <v>7855372</v>
      </c>
    </row>
    <row r="164" spans="1:4">
      <c r="A164" s="1">
        <v>43924</v>
      </c>
      <c r="B164" t="s">
        <v>33</v>
      </c>
      <c r="C164">
        <v>0</v>
      </c>
      <c r="D164">
        <v>753644</v>
      </c>
    </row>
    <row r="165" spans="1:4">
      <c r="A165" s="1">
        <v>43910</v>
      </c>
      <c r="B165" t="s">
        <v>35</v>
      </c>
      <c r="C165">
        <v>3</v>
      </c>
      <c r="D165">
        <v>2708922</v>
      </c>
    </row>
    <row r="166" spans="1:4">
      <c r="A166" s="1">
        <v>43840</v>
      </c>
      <c r="B166" t="s">
        <v>34</v>
      </c>
      <c r="C166">
        <v>7</v>
      </c>
      <c r="D166">
        <v>7101293</v>
      </c>
    </row>
    <row r="167" spans="1:4">
      <c r="A167" s="1">
        <v>44421</v>
      </c>
      <c r="B167" t="s">
        <v>33</v>
      </c>
      <c r="C167">
        <v>0</v>
      </c>
      <c r="D167">
        <v>12052888</v>
      </c>
    </row>
    <row r="168" spans="1:4">
      <c r="A168" s="1">
        <v>44036</v>
      </c>
      <c r="B168" t="s">
        <v>36</v>
      </c>
      <c r="C168">
        <v>2</v>
      </c>
      <c r="D168">
        <v>2503284</v>
      </c>
    </row>
    <row r="169" spans="1:4">
      <c r="A169" s="1">
        <v>44183</v>
      </c>
      <c r="B169" t="s">
        <v>34</v>
      </c>
      <c r="C169">
        <v>7</v>
      </c>
      <c r="D169">
        <v>10940726</v>
      </c>
    </row>
    <row r="170" spans="1:4">
      <c r="A170" s="1">
        <v>44022</v>
      </c>
      <c r="B170" t="s">
        <v>33</v>
      </c>
      <c r="C170">
        <v>0</v>
      </c>
      <c r="D170">
        <v>2346202</v>
      </c>
    </row>
    <row r="171" spans="1:4">
      <c r="A171" s="1">
        <v>44400</v>
      </c>
      <c r="B171" t="s">
        <v>38</v>
      </c>
      <c r="C171">
        <v>6</v>
      </c>
      <c r="D171">
        <v>3109508</v>
      </c>
    </row>
    <row r="172" spans="1:4">
      <c r="A172" s="1">
        <v>43987</v>
      </c>
      <c r="B172" t="s">
        <v>36</v>
      </c>
      <c r="C172">
        <v>2</v>
      </c>
      <c r="D172">
        <v>2573411</v>
      </c>
    </row>
    <row r="173" spans="1:4">
      <c r="A173" s="1">
        <v>44379</v>
      </c>
      <c r="B173" t="s">
        <v>37</v>
      </c>
      <c r="C173">
        <v>5</v>
      </c>
      <c r="D173">
        <v>7639542</v>
      </c>
    </row>
    <row r="174" spans="1:4">
      <c r="A174" s="1">
        <v>44379</v>
      </c>
      <c r="B174" t="s">
        <v>35</v>
      </c>
      <c r="C174">
        <v>3</v>
      </c>
      <c r="D174">
        <v>2369058</v>
      </c>
    </row>
    <row r="175" spans="1:4">
      <c r="A175" s="1">
        <v>44057</v>
      </c>
      <c r="B175" t="s">
        <v>35</v>
      </c>
      <c r="C175">
        <v>3</v>
      </c>
      <c r="D175">
        <v>1537652</v>
      </c>
    </row>
    <row r="176" spans="1:4">
      <c r="A176" s="1">
        <v>44008</v>
      </c>
      <c r="B176" t="s">
        <v>36</v>
      </c>
      <c r="C176">
        <v>2</v>
      </c>
      <c r="D176">
        <v>2538057</v>
      </c>
    </row>
    <row r="177" spans="1:4">
      <c r="A177" s="1">
        <v>44085</v>
      </c>
      <c r="B177" t="s">
        <v>34</v>
      </c>
      <c r="C177">
        <v>7</v>
      </c>
      <c r="D177">
        <v>11568119</v>
      </c>
    </row>
    <row r="178" spans="1:4">
      <c r="A178" s="1">
        <v>44232</v>
      </c>
      <c r="B178" t="s">
        <v>37</v>
      </c>
      <c r="C178">
        <v>5</v>
      </c>
      <c r="D178">
        <v>7177391</v>
      </c>
    </row>
    <row r="179" spans="1:4">
      <c r="A179" s="1">
        <v>44260</v>
      </c>
      <c r="B179" t="s">
        <v>37</v>
      </c>
      <c r="C179">
        <v>5</v>
      </c>
      <c r="D179">
        <v>6778359</v>
      </c>
    </row>
    <row r="180" spans="1:4">
      <c r="A180" s="1">
        <v>44267</v>
      </c>
      <c r="B180" t="s">
        <v>36</v>
      </c>
      <c r="C180">
        <v>2</v>
      </c>
      <c r="D180">
        <v>2466014</v>
      </c>
    </row>
    <row r="181" spans="1:4">
      <c r="A181" s="1">
        <v>43882</v>
      </c>
      <c r="B181" t="s">
        <v>37</v>
      </c>
      <c r="C181">
        <v>4</v>
      </c>
      <c r="D181">
        <v>3359874</v>
      </c>
    </row>
    <row r="182" spans="1:4">
      <c r="A182" s="1">
        <v>44330</v>
      </c>
      <c r="B182" t="s">
        <v>33</v>
      </c>
      <c r="C182">
        <v>0</v>
      </c>
      <c r="D182">
        <v>10153550</v>
      </c>
    </row>
    <row r="183" spans="1:4">
      <c r="A183" s="1">
        <v>44407</v>
      </c>
      <c r="B183" t="s">
        <v>36</v>
      </c>
      <c r="C183">
        <v>2</v>
      </c>
      <c r="D183">
        <v>2232098</v>
      </c>
    </row>
    <row r="184" spans="1:4">
      <c r="A184" s="1">
        <v>43854</v>
      </c>
      <c r="B184" t="s">
        <v>37</v>
      </c>
      <c r="C184">
        <v>5</v>
      </c>
      <c r="D184">
        <v>7855587</v>
      </c>
    </row>
    <row r="185" spans="1:4">
      <c r="A185" s="1">
        <v>44533</v>
      </c>
      <c r="B185" t="s">
        <v>37</v>
      </c>
      <c r="C185">
        <v>4</v>
      </c>
      <c r="D185">
        <v>3257766</v>
      </c>
    </row>
    <row r="186" spans="1:4">
      <c r="A186" s="1">
        <v>44386</v>
      </c>
      <c r="B186" t="s">
        <v>33</v>
      </c>
      <c r="C186">
        <v>0</v>
      </c>
      <c r="D186">
        <v>11239309</v>
      </c>
    </row>
    <row r="187" spans="1:4">
      <c r="A187" s="1">
        <v>44141</v>
      </c>
      <c r="B187" t="s">
        <v>38</v>
      </c>
      <c r="C187">
        <v>6</v>
      </c>
      <c r="D187">
        <v>3237982</v>
      </c>
    </row>
    <row r="188" spans="1:4">
      <c r="A188" s="1">
        <v>44169</v>
      </c>
      <c r="B188" t="s">
        <v>37</v>
      </c>
      <c r="C188">
        <v>4</v>
      </c>
      <c r="D188">
        <v>2805848</v>
      </c>
    </row>
    <row r="189" spans="1:4">
      <c r="A189" s="1">
        <v>44169</v>
      </c>
      <c r="B189" t="s">
        <v>41</v>
      </c>
      <c r="C189">
        <v>1</v>
      </c>
      <c r="D189">
        <v>3340186</v>
      </c>
    </row>
    <row r="190" spans="1:4">
      <c r="A190" s="1">
        <v>44498</v>
      </c>
      <c r="B190" t="s">
        <v>35</v>
      </c>
      <c r="C190">
        <v>3</v>
      </c>
      <c r="D190">
        <v>2462861</v>
      </c>
    </row>
    <row r="191" spans="1:4">
      <c r="A191" s="1">
        <v>44281</v>
      </c>
      <c r="B191" t="s">
        <v>37</v>
      </c>
      <c r="C191">
        <v>4</v>
      </c>
      <c r="D191">
        <v>2625054</v>
      </c>
    </row>
    <row r="192" spans="1:4">
      <c r="A192" s="1">
        <v>44288</v>
      </c>
      <c r="B192" t="s">
        <v>33</v>
      </c>
      <c r="C192">
        <v>0</v>
      </c>
      <c r="D192">
        <v>9640915</v>
      </c>
    </row>
    <row r="193" spans="1:4">
      <c r="A193" s="1">
        <v>44106</v>
      </c>
      <c r="B193" t="s">
        <v>37</v>
      </c>
      <c r="C193">
        <v>5</v>
      </c>
      <c r="D193">
        <v>7991860</v>
      </c>
    </row>
    <row r="194" spans="1:4">
      <c r="A194" s="1">
        <v>43875</v>
      </c>
      <c r="B194" t="s">
        <v>37</v>
      </c>
      <c r="C194">
        <v>4</v>
      </c>
      <c r="D194">
        <v>3357641</v>
      </c>
    </row>
    <row r="195" spans="1:4">
      <c r="A195" s="1">
        <v>44547</v>
      </c>
      <c r="B195" t="s">
        <v>38</v>
      </c>
      <c r="C195">
        <v>6</v>
      </c>
      <c r="D195">
        <v>3026916</v>
      </c>
    </row>
    <row r="196" spans="1:4">
      <c r="A196" s="1">
        <v>44533</v>
      </c>
      <c r="B196" t="s">
        <v>36</v>
      </c>
      <c r="C196">
        <v>2</v>
      </c>
      <c r="D196">
        <v>2307738</v>
      </c>
    </row>
    <row r="197" spans="1:4">
      <c r="A197" s="1">
        <v>44372</v>
      </c>
      <c r="B197" t="s">
        <v>37</v>
      </c>
      <c r="C197">
        <v>5</v>
      </c>
      <c r="D197">
        <v>7533901</v>
      </c>
    </row>
    <row r="198" spans="1:4">
      <c r="A198" s="1">
        <v>44372</v>
      </c>
      <c r="B198" t="s">
        <v>34</v>
      </c>
      <c r="C198">
        <v>7</v>
      </c>
      <c r="D198">
        <v>10831494</v>
      </c>
    </row>
    <row r="199" spans="1:4">
      <c r="A199" s="1">
        <v>43896</v>
      </c>
      <c r="B199" t="s">
        <v>34</v>
      </c>
      <c r="C199">
        <v>7</v>
      </c>
      <c r="D199">
        <v>8387296</v>
      </c>
    </row>
    <row r="200" spans="1:4">
      <c r="A200" s="1">
        <v>44498</v>
      </c>
      <c r="B200" t="s">
        <v>33</v>
      </c>
      <c r="C200">
        <v>0</v>
      </c>
      <c r="D200">
        <v>14075049</v>
      </c>
    </row>
    <row r="201" spans="1:4">
      <c r="A201" s="1">
        <v>44519</v>
      </c>
      <c r="B201" t="s">
        <v>33</v>
      </c>
      <c r="C201">
        <v>0</v>
      </c>
      <c r="D201">
        <v>14618444</v>
      </c>
    </row>
    <row r="202" spans="1:4">
      <c r="A202" s="1">
        <v>44309</v>
      </c>
      <c r="B202" t="s">
        <v>33</v>
      </c>
      <c r="C202">
        <v>0</v>
      </c>
      <c r="D202">
        <v>9884054</v>
      </c>
    </row>
    <row r="203" spans="1:4">
      <c r="A203" s="1">
        <v>43952</v>
      </c>
      <c r="B203" t="s">
        <v>41</v>
      </c>
      <c r="C203">
        <v>1</v>
      </c>
      <c r="D203">
        <v>3207294</v>
      </c>
    </row>
    <row r="204" spans="1:4">
      <c r="A204" s="1">
        <v>43980</v>
      </c>
      <c r="B204" t="s">
        <v>34</v>
      </c>
      <c r="C204">
        <v>7</v>
      </c>
      <c r="D204">
        <v>11708501</v>
      </c>
    </row>
    <row r="205" spans="1:4">
      <c r="A205" s="1">
        <v>43847</v>
      </c>
      <c r="B205" t="s">
        <v>41</v>
      </c>
      <c r="C205">
        <v>1</v>
      </c>
      <c r="D205">
        <v>3148220</v>
      </c>
    </row>
    <row r="206" spans="1:4">
      <c r="A206" s="1">
        <v>44547</v>
      </c>
      <c r="B206" t="s">
        <v>35</v>
      </c>
      <c r="C206">
        <v>3</v>
      </c>
      <c r="D206">
        <v>2501857</v>
      </c>
    </row>
    <row r="207" spans="1:4">
      <c r="A207" s="1">
        <v>44120</v>
      </c>
      <c r="B207" t="s">
        <v>37</v>
      </c>
      <c r="C207">
        <v>4</v>
      </c>
      <c r="D207">
        <v>2765004</v>
      </c>
    </row>
    <row r="208" spans="1:4">
      <c r="A208" s="1">
        <v>44337</v>
      </c>
      <c r="B208" t="s">
        <v>41</v>
      </c>
      <c r="C208">
        <v>1</v>
      </c>
      <c r="D208">
        <v>3427558</v>
      </c>
    </row>
    <row r="209" spans="1:4">
      <c r="A209" s="1">
        <v>44302</v>
      </c>
      <c r="B209" t="s">
        <v>33</v>
      </c>
      <c r="C209">
        <v>0</v>
      </c>
      <c r="D209">
        <v>9802160</v>
      </c>
    </row>
    <row r="210" spans="1:4">
      <c r="A210" s="1">
        <v>44302</v>
      </c>
      <c r="B210" t="s">
        <v>36</v>
      </c>
      <c r="C210">
        <v>2</v>
      </c>
      <c r="D210">
        <v>2363104</v>
      </c>
    </row>
    <row r="211" spans="1:4">
      <c r="A211" s="1">
        <v>44085</v>
      </c>
      <c r="B211" t="s">
        <v>36</v>
      </c>
      <c r="C211">
        <v>2</v>
      </c>
      <c r="D211">
        <v>2405120</v>
      </c>
    </row>
    <row r="212" spans="1:4">
      <c r="A212" s="1">
        <v>44519</v>
      </c>
      <c r="B212" t="s">
        <v>37</v>
      </c>
      <c r="C212">
        <v>4</v>
      </c>
      <c r="D212">
        <v>3282787</v>
      </c>
    </row>
    <row r="213" spans="1:4">
      <c r="A213" s="1">
        <v>44008</v>
      </c>
      <c r="B213" t="s">
        <v>34</v>
      </c>
      <c r="C213">
        <v>7</v>
      </c>
      <c r="D213">
        <v>14600264</v>
      </c>
    </row>
    <row r="214" spans="1:4">
      <c r="A214" s="1">
        <v>44253</v>
      </c>
      <c r="B214" t="s">
        <v>38</v>
      </c>
      <c r="C214">
        <v>6</v>
      </c>
      <c r="D214">
        <v>4103559</v>
      </c>
    </row>
    <row r="215" spans="1:4">
      <c r="A215" s="1">
        <v>44281</v>
      </c>
      <c r="B215" t="s">
        <v>35</v>
      </c>
      <c r="C215">
        <v>3</v>
      </c>
      <c r="D215">
        <v>2029589</v>
      </c>
    </row>
    <row r="216" spans="1:4">
      <c r="A216" s="1">
        <v>44225</v>
      </c>
      <c r="B216" t="s">
        <v>38</v>
      </c>
      <c r="C216">
        <v>6</v>
      </c>
      <c r="D216">
        <v>3353803</v>
      </c>
    </row>
    <row r="217" spans="1:4">
      <c r="A217" s="1">
        <v>43868</v>
      </c>
      <c r="B217" t="s">
        <v>33</v>
      </c>
      <c r="C217">
        <v>0</v>
      </c>
      <c r="D217">
        <v>204704</v>
      </c>
    </row>
    <row r="218" spans="1:4">
      <c r="A218" s="1">
        <v>44232</v>
      </c>
      <c r="B218" t="s">
        <v>38</v>
      </c>
      <c r="C218">
        <v>6</v>
      </c>
      <c r="D218">
        <v>3561532</v>
      </c>
    </row>
    <row r="219" spans="1:4">
      <c r="A219" s="1">
        <v>43875</v>
      </c>
      <c r="B219" t="s">
        <v>38</v>
      </c>
      <c r="C219">
        <v>6</v>
      </c>
      <c r="D219">
        <v>3425776</v>
      </c>
    </row>
    <row r="220" spans="1:4">
      <c r="A220" s="1">
        <v>44337</v>
      </c>
      <c r="B220" t="s">
        <v>38</v>
      </c>
      <c r="C220">
        <v>6</v>
      </c>
      <c r="D220">
        <v>3013512</v>
      </c>
    </row>
    <row r="221" spans="1:4">
      <c r="A221" s="1">
        <v>44211</v>
      </c>
      <c r="B221" t="s">
        <v>38</v>
      </c>
      <c r="C221">
        <v>6</v>
      </c>
      <c r="D221">
        <v>3138729</v>
      </c>
    </row>
    <row r="222" spans="1:4">
      <c r="A222" s="1">
        <v>44330</v>
      </c>
      <c r="B222" t="s">
        <v>37</v>
      </c>
      <c r="C222">
        <v>4</v>
      </c>
      <c r="D222">
        <v>2940577</v>
      </c>
    </row>
    <row r="223" spans="1:4">
      <c r="A223" s="1">
        <v>44015</v>
      </c>
      <c r="B223" t="s">
        <v>35</v>
      </c>
      <c r="C223">
        <v>3</v>
      </c>
      <c r="D223">
        <v>1103491</v>
      </c>
    </row>
    <row r="224" spans="1:4">
      <c r="A224" s="1">
        <v>44519</v>
      </c>
      <c r="B224" t="s">
        <v>37</v>
      </c>
      <c r="C224">
        <v>5</v>
      </c>
      <c r="D224">
        <v>7399481</v>
      </c>
    </row>
    <row r="225" spans="1:4">
      <c r="A225" s="1">
        <v>44288</v>
      </c>
      <c r="B225" t="s">
        <v>41</v>
      </c>
      <c r="C225">
        <v>1</v>
      </c>
      <c r="D225">
        <v>3461074</v>
      </c>
    </row>
    <row r="226" spans="1:4">
      <c r="A226" s="1">
        <v>43896</v>
      </c>
      <c r="B226" t="s">
        <v>33</v>
      </c>
      <c r="C226">
        <v>0</v>
      </c>
      <c r="D226">
        <v>443401</v>
      </c>
    </row>
    <row r="227" spans="1:4">
      <c r="A227" s="1">
        <v>44162</v>
      </c>
      <c r="B227" t="s">
        <v>34</v>
      </c>
      <c r="C227">
        <v>7</v>
      </c>
      <c r="D227">
        <v>11135617</v>
      </c>
    </row>
    <row r="228" spans="1:4">
      <c r="A228" s="1">
        <v>44225</v>
      </c>
      <c r="B228" t="s">
        <v>37</v>
      </c>
      <c r="C228">
        <v>5</v>
      </c>
      <c r="D228">
        <v>7406575</v>
      </c>
    </row>
    <row r="229" spans="1:4">
      <c r="A229" s="1">
        <v>44176</v>
      </c>
      <c r="B229" t="s">
        <v>41</v>
      </c>
      <c r="C229">
        <v>1</v>
      </c>
      <c r="D229">
        <v>3382190</v>
      </c>
    </row>
    <row r="230" spans="1:4">
      <c r="A230" s="1">
        <v>44386</v>
      </c>
      <c r="B230" t="s">
        <v>36</v>
      </c>
      <c r="C230">
        <v>2</v>
      </c>
      <c r="D230">
        <v>2214686</v>
      </c>
    </row>
    <row r="231" spans="1:4">
      <c r="A231" s="1">
        <v>44050</v>
      </c>
      <c r="B231" t="s">
        <v>37</v>
      </c>
      <c r="C231">
        <v>5</v>
      </c>
      <c r="D231">
        <v>7740461</v>
      </c>
    </row>
    <row r="232" spans="1:4">
      <c r="A232" s="1">
        <v>44246</v>
      </c>
      <c r="B232" t="s">
        <v>35</v>
      </c>
      <c r="C232">
        <v>3</v>
      </c>
      <c r="D232">
        <v>1878126</v>
      </c>
    </row>
    <row r="233" spans="1:4">
      <c r="A233" s="1">
        <v>43854</v>
      </c>
      <c r="B233" t="s">
        <v>34</v>
      </c>
      <c r="C233">
        <v>7</v>
      </c>
      <c r="D233">
        <v>7470400</v>
      </c>
    </row>
    <row r="234" spans="1:4">
      <c r="A234" s="1">
        <v>44029</v>
      </c>
      <c r="B234" t="s">
        <v>37</v>
      </c>
      <c r="C234">
        <v>4</v>
      </c>
      <c r="D234">
        <v>1803456</v>
      </c>
    </row>
    <row r="235" spans="1:4">
      <c r="A235" s="1">
        <v>44176</v>
      </c>
      <c r="B235" t="s">
        <v>38</v>
      </c>
      <c r="C235">
        <v>6</v>
      </c>
      <c r="D235">
        <v>3089792</v>
      </c>
    </row>
    <row r="236" spans="1:4">
      <c r="A236" s="1">
        <v>44183</v>
      </c>
      <c r="B236" t="s">
        <v>36</v>
      </c>
      <c r="C236">
        <v>2</v>
      </c>
      <c r="D236">
        <v>2496871</v>
      </c>
    </row>
    <row r="237" spans="1:4">
      <c r="A237" s="1">
        <v>43973</v>
      </c>
      <c r="B237" t="s">
        <v>37</v>
      </c>
      <c r="C237">
        <v>4</v>
      </c>
      <c r="D237">
        <v>1615171</v>
      </c>
    </row>
    <row r="238" spans="1:4">
      <c r="A238" s="1">
        <v>43889</v>
      </c>
      <c r="B238" t="s">
        <v>37</v>
      </c>
      <c r="C238">
        <v>5</v>
      </c>
      <c r="D238">
        <v>7364838</v>
      </c>
    </row>
    <row r="239" spans="1:4">
      <c r="A239" s="1">
        <v>44449</v>
      </c>
      <c r="B239" t="s">
        <v>34</v>
      </c>
      <c r="C239">
        <v>7</v>
      </c>
      <c r="D239">
        <v>11067767</v>
      </c>
    </row>
    <row r="240" spans="1:4">
      <c r="A240" s="1">
        <v>44414</v>
      </c>
      <c r="B240" t="s">
        <v>41</v>
      </c>
      <c r="C240">
        <v>1</v>
      </c>
      <c r="D240">
        <v>3250150</v>
      </c>
    </row>
    <row r="241" spans="1:4">
      <c r="A241" s="1">
        <v>44505</v>
      </c>
      <c r="B241" t="s">
        <v>37</v>
      </c>
      <c r="C241">
        <v>4</v>
      </c>
      <c r="D241">
        <v>3287294</v>
      </c>
    </row>
    <row r="242" spans="1:4">
      <c r="A242" s="1">
        <v>44288</v>
      </c>
      <c r="B242" t="s">
        <v>37</v>
      </c>
      <c r="C242">
        <v>4</v>
      </c>
      <c r="D242">
        <v>2680727</v>
      </c>
    </row>
    <row r="243" spans="1:4">
      <c r="A243" s="1">
        <v>44127</v>
      </c>
      <c r="B243" t="s">
        <v>37</v>
      </c>
      <c r="C243">
        <v>5</v>
      </c>
      <c r="D243">
        <v>7876521</v>
      </c>
    </row>
    <row r="244" spans="1:4">
      <c r="A244" s="1">
        <v>44183</v>
      </c>
      <c r="B244" t="s">
        <v>41</v>
      </c>
      <c r="C244">
        <v>1</v>
      </c>
      <c r="D244">
        <v>3453500</v>
      </c>
    </row>
    <row r="245" spans="1:4">
      <c r="A245" s="1">
        <v>43903</v>
      </c>
      <c r="B245" t="s">
        <v>37</v>
      </c>
      <c r="C245">
        <v>4</v>
      </c>
      <c r="D245">
        <v>3369123</v>
      </c>
    </row>
    <row r="246" spans="1:4">
      <c r="A246" s="1">
        <v>44547</v>
      </c>
      <c r="B246" t="s">
        <v>33</v>
      </c>
      <c r="C246">
        <v>0</v>
      </c>
      <c r="D246">
        <v>15446394</v>
      </c>
    </row>
    <row r="247" spans="1:4">
      <c r="A247" s="1">
        <v>43833</v>
      </c>
      <c r="B247" t="s">
        <v>33</v>
      </c>
      <c r="C247">
        <v>0</v>
      </c>
      <c r="D247">
        <v>37314</v>
      </c>
    </row>
    <row r="248" spans="1:4">
      <c r="A248" s="1">
        <v>43840</v>
      </c>
      <c r="B248" t="s">
        <v>33</v>
      </c>
      <c r="C248">
        <v>0</v>
      </c>
      <c r="D248">
        <v>56754</v>
      </c>
    </row>
    <row r="249" spans="1:4">
      <c r="A249" s="1">
        <v>44463</v>
      </c>
      <c r="B249" t="s">
        <v>34</v>
      </c>
      <c r="C249">
        <v>7</v>
      </c>
      <c r="D249">
        <v>11153893</v>
      </c>
    </row>
    <row r="250" spans="1:4">
      <c r="A250" s="1">
        <v>44407</v>
      </c>
      <c r="B250" t="s">
        <v>38</v>
      </c>
      <c r="C250">
        <v>6</v>
      </c>
      <c r="D250">
        <v>3125584</v>
      </c>
    </row>
    <row r="251" spans="1:4">
      <c r="A251" s="1">
        <v>44358</v>
      </c>
      <c r="B251" t="s">
        <v>35</v>
      </c>
      <c r="C251">
        <v>3</v>
      </c>
      <c r="D251">
        <v>2344202</v>
      </c>
    </row>
    <row r="252" spans="1:4">
      <c r="A252" s="1">
        <v>44414</v>
      </c>
      <c r="B252" t="s">
        <v>36</v>
      </c>
      <c r="C252">
        <v>2</v>
      </c>
      <c r="D252">
        <v>2236825</v>
      </c>
    </row>
    <row r="253" spans="1:4">
      <c r="A253" s="1">
        <v>43952</v>
      </c>
      <c r="B253" t="s">
        <v>35</v>
      </c>
      <c r="C253">
        <v>3</v>
      </c>
      <c r="D253">
        <v>1680608</v>
      </c>
    </row>
    <row r="254" spans="1:4">
      <c r="A254" s="1">
        <v>44323</v>
      </c>
      <c r="B254" t="s">
        <v>36</v>
      </c>
      <c r="C254">
        <v>2</v>
      </c>
      <c r="D254">
        <v>2347827</v>
      </c>
    </row>
    <row r="255" spans="1:4">
      <c r="A255" s="1">
        <v>44512</v>
      </c>
      <c r="B255" t="s">
        <v>36</v>
      </c>
      <c r="C255">
        <v>2</v>
      </c>
      <c r="D255">
        <v>2300755</v>
      </c>
    </row>
    <row r="256" spans="1:4">
      <c r="A256" s="1">
        <v>44232</v>
      </c>
      <c r="B256" t="s">
        <v>33</v>
      </c>
      <c r="C256">
        <v>0</v>
      </c>
      <c r="D256">
        <v>7391618</v>
      </c>
    </row>
    <row r="257" spans="1:4">
      <c r="A257" s="1">
        <v>44302</v>
      </c>
      <c r="B257" t="s">
        <v>37</v>
      </c>
      <c r="C257">
        <v>4</v>
      </c>
      <c r="D257">
        <v>2768879</v>
      </c>
    </row>
    <row r="258" spans="1:4">
      <c r="A258" s="1">
        <v>44393</v>
      </c>
      <c r="B258" t="s">
        <v>41</v>
      </c>
      <c r="C258">
        <v>1</v>
      </c>
      <c r="D258">
        <v>3258688</v>
      </c>
    </row>
    <row r="259" spans="1:4">
      <c r="A259" s="1">
        <v>44435</v>
      </c>
      <c r="B259" t="s">
        <v>36</v>
      </c>
      <c r="C259">
        <v>2</v>
      </c>
      <c r="D259">
        <v>2265834</v>
      </c>
    </row>
    <row r="260" spans="1:4">
      <c r="A260" s="1">
        <v>44029</v>
      </c>
      <c r="B260" t="s">
        <v>41</v>
      </c>
      <c r="C260">
        <v>1</v>
      </c>
      <c r="D260">
        <v>3215489</v>
      </c>
    </row>
    <row r="261" spans="1:4">
      <c r="A261" s="1">
        <v>44218</v>
      </c>
      <c r="B261" t="s">
        <v>33</v>
      </c>
      <c r="C261">
        <v>0</v>
      </c>
      <c r="D261">
        <v>6960203</v>
      </c>
    </row>
    <row r="262" spans="1:4">
      <c r="A262" s="1">
        <v>44316</v>
      </c>
      <c r="B262" t="s">
        <v>33</v>
      </c>
      <c r="C262">
        <v>0</v>
      </c>
      <c r="D262">
        <v>9971981</v>
      </c>
    </row>
    <row r="263" spans="1:4">
      <c r="A263" s="1">
        <v>44526</v>
      </c>
      <c r="B263" t="s">
        <v>36</v>
      </c>
      <c r="C263">
        <v>2</v>
      </c>
      <c r="D263">
        <v>2293714</v>
      </c>
    </row>
    <row r="264" spans="1:4">
      <c r="A264" s="1">
        <v>44022</v>
      </c>
      <c r="B264" t="s">
        <v>38</v>
      </c>
      <c r="C264">
        <v>6</v>
      </c>
      <c r="D264">
        <v>2004624</v>
      </c>
    </row>
    <row r="265" spans="1:4">
      <c r="A265" s="1">
        <v>44078</v>
      </c>
      <c r="B265" t="s">
        <v>35</v>
      </c>
      <c r="C265">
        <v>3</v>
      </c>
      <c r="D265">
        <v>1738628</v>
      </c>
    </row>
    <row r="266" spans="1:4">
      <c r="A266" s="1">
        <v>44526</v>
      </c>
      <c r="B266" t="s">
        <v>35</v>
      </c>
      <c r="C266">
        <v>3</v>
      </c>
      <c r="D266">
        <v>2523468</v>
      </c>
    </row>
    <row r="267" spans="1:4">
      <c r="A267" s="1">
        <v>44001</v>
      </c>
      <c r="B267" t="s">
        <v>37</v>
      </c>
      <c r="C267">
        <v>5</v>
      </c>
      <c r="D267">
        <v>6488191</v>
      </c>
    </row>
    <row r="268" spans="1:4">
      <c r="A268" s="1">
        <v>44225</v>
      </c>
      <c r="B268" t="s">
        <v>34</v>
      </c>
      <c r="C268">
        <v>7</v>
      </c>
      <c r="D268">
        <v>11169145</v>
      </c>
    </row>
    <row r="269" spans="1:4">
      <c r="A269" s="1">
        <v>43826</v>
      </c>
      <c r="B269" t="s">
        <v>36</v>
      </c>
      <c r="C269">
        <v>2</v>
      </c>
      <c r="D269">
        <v>2311672</v>
      </c>
    </row>
    <row r="270" spans="1:4">
      <c r="A270" s="1">
        <v>43854</v>
      </c>
      <c r="B270" t="s">
        <v>33</v>
      </c>
      <c r="C270">
        <v>0</v>
      </c>
      <c r="D270">
        <v>116511</v>
      </c>
    </row>
    <row r="271" spans="1:4">
      <c r="A271" s="1">
        <v>44435</v>
      </c>
      <c r="B271" t="s">
        <v>33</v>
      </c>
      <c r="C271">
        <v>0</v>
      </c>
      <c r="D271">
        <v>12402826</v>
      </c>
    </row>
    <row r="272" spans="1:4">
      <c r="A272" s="1">
        <v>44414</v>
      </c>
      <c r="B272" t="s">
        <v>37</v>
      </c>
      <c r="C272">
        <v>5</v>
      </c>
      <c r="D272">
        <v>7590302</v>
      </c>
    </row>
    <row r="273" spans="1:4">
      <c r="A273" s="1">
        <v>43861</v>
      </c>
      <c r="B273" t="s">
        <v>34</v>
      </c>
      <c r="C273">
        <v>7</v>
      </c>
      <c r="D273">
        <v>7676078</v>
      </c>
    </row>
    <row r="274" spans="1:4">
      <c r="A274" s="1">
        <v>43980</v>
      </c>
      <c r="B274" t="s">
        <v>37</v>
      </c>
      <c r="C274">
        <v>5</v>
      </c>
      <c r="D274">
        <v>5011556</v>
      </c>
    </row>
    <row r="275" spans="1:4">
      <c r="A275" s="1">
        <v>44008</v>
      </c>
      <c r="B275" t="s">
        <v>35</v>
      </c>
      <c r="C275">
        <v>3</v>
      </c>
      <c r="D275">
        <v>1035701</v>
      </c>
    </row>
    <row r="276" spans="1:4">
      <c r="A276" s="1">
        <v>43833</v>
      </c>
      <c r="B276" t="s">
        <v>41</v>
      </c>
      <c r="C276">
        <v>1</v>
      </c>
      <c r="D276">
        <v>3193590</v>
      </c>
    </row>
    <row r="277" spans="1:4">
      <c r="A277" s="1">
        <v>43903</v>
      </c>
      <c r="B277" t="s">
        <v>34</v>
      </c>
      <c r="C277">
        <v>7</v>
      </c>
      <c r="D277">
        <v>8532199</v>
      </c>
    </row>
    <row r="278" spans="1:4">
      <c r="A278" s="1">
        <v>44351</v>
      </c>
      <c r="B278" t="s">
        <v>33</v>
      </c>
      <c r="C278">
        <v>0</v>
      </c>
      <c r="D278">
        <v>10481621</v>
      </c>
    </row>
    <row r="279" spans="1:4">
      <c r="A279" s="1">
        <v>44484</v>
      </c>
      <c r="B279" t="s">
        <v>34</v>
      </c>
      <c r="C279">
        <v>7</v>
      </c>
      <c r="D279">
        <v>11194263</v>
      </c>
    </row>
    <row r="280" spans="1:4">
      <c r="A280" s="1">
        <v>44442</v>
      </c>
      <c r="B280" t="s">
        <v>37</v>
      </c>
      <c r="C280">
        <v>4</v>
      </c>
      <c r="D280">
        <v>3211553</v>
      </c>
    </row>
    <row r="281" spans="1:4">
      <c r="A281" s="1">
        <v>43882</v>
      </c>
      <c r="B281" t="s">
        <v>33</v>
      </c>
      <c r="C281">
        <v>0</v>
      </c>
      <c r="D281">
        <v>315580</v>
      </c>
    </row>
    <row r="282" spans="1:4">
      <c r="A282" s="1">
        <v>44463</v>
      </c>
      <c r="B282" t="s">
        <v>36</v>
      </c>
      <c r="C282">
        <v>2</v>
      </c>
      <c r="D282">
        <v>2262979</v>
      </c>
    </row>
    <row r="283" spans="1:4">
      <c r="A283" s="1">
        <v>43917</v>
      </c>
      <c r="B283" t="s">
        <v>33</v>
      </c>
      <c r="C283">
        <v>0</v>
      </c>
      <c r="D283">
        <v>664192</v>
      </c>
    </row>
    <row r="284" spans="1:4">
      <c r="A284" s="1">
        <v>44421</v>
      </c>
      <c r="B284" t="s">
        <v>38</v>
      </c>
      <c r="C284">
        <v>6</v>
      </c>
      <c r="D284">
        <v>3210180</v>
      </c>
    </row>
    <row r="285" spans="1:4">
      <c r="A285" s="1">
        <v>44239</v>
      </c>
      <c r="B285" t="s">
        <v>37</v>
      </c>
      <c r="C285">
        <v>5</v>
      </c>
      <c r="D285">
        <v>6826709</v>
      </c>
    </row>
    <row r="286" spans="1:4">
      <c r="A286" s="1">
        <v>44113</v>
      </c>
      <c r="B286" t="s">
        <v>33</v>
      </c>
      <c r="C286">
        <v>0</v>
      </c>
      <c r="D286">
        <v>4257132</v>
      </c>
    </row>
    <row r="287" spans="1:4">
      <c r="A287" s="1">
        <v>43938</v>
      </c>
      <c r="B287" t="s">
        <v>38</v>
      </c>
      <c r="C287">
        <v>6</v>
      </c>
      <c r="D287">
        <v>3570913</v>
      </c>
    </row>
    <row r="288" spans="1:4">
      <c r="A288" s="1">
        <v>43931</v>
      </c>
      <c r="B288" t="s">
        <v>35</v>
      </c>
      <c r="C288">
        <v>3</v>
      </c>
      <c r="D288">
        <v>2273279</v>
      </c>
    </row>
    <row r="289" spans="1:4">
      <c r="A289" s="1">
        <v>44526</v>
      </c>
      <c r="B289" t="s">
        <v>41</v>
      </c>
      <c r="C289">
        <v>1</v>
      </c>
      <c r="D289">
        <v>3208696</v>
      </c>
    </row>
    <row r="290" spans="1:4">
      <c r="A290" s="1">
        <v>44043</v>
      </c>
      <c r="B290" t="s">
        <v>37</v>
      </c>
      <c r="C290">
        <v>5</v>
      </c>
      <c r="D290">
        <v>7657170</v>
      </c>
    </row>
    <row r="291" spans="1:4">
      <c r="A291" s="1">
        <v>44106</v>
      </c>
      <c r="B291" t="s">
        <v>38</v>
      </c>
      <c r="C291">
        <v>6</v>
      </c>
      <c r="D291">
        <v>2971372</v>
      </c>
    </row>
    <row r="292" spans="1:4">
      <c r="A292" s="1">
        <v>44008</v>
      </c>
      <c r="B292" t="s">
        <v>41</v>
      </c>
      <c r="C292">
        <v>1</v>
      </c>
      <c r="D292">
        <v>3121825</v>
      </c>
    </row>
    <row r="293" spans="1:4">
      <c r="A293" s="1">
        <v>44323</v>
      </c>
      <c r="B293" t="s">
        <v>41</v>
      </c>
      <c r="C293">
        <v>1</v>
      </c>
      <c r="D293">
        <v>3467507</v>
      </c>
    </row>
    <row r="294" spans="1:4">
      <c r="A294" s="1">
        <v>44330</v>
      </c>
      <c r="B294" t="s">
        <v>35</v>
      </c>
      <c r="C294">
        <v>3</v>
      </c>
      <c r="D294">
        <v>2299388</v>
      </c>
    </row>
    <row r="295" spans="1:4">
      <c r="A295" s="1">
        <v>44211</v>
      </c>
      <c r="B295" t="s">
        <v>36</v>
      </c>
      <c r="C295">
        <v>2</v>
      </c>
      <c r="D295">
        <v>2592067</v>
      </c>
    </row>
    <row r="296" spans="1:4">
      <c r="A296" s="1">
        <v>44407</v>
      </c>
      <c r="B296" t="s">
        <v>41</v>
      </c>
      <c r="C296">
        <v>1</v>
      </c>
      <c r="D296">
        <v>3258001</v>
      </c>
    </row>
    <row r="297" spans="1:4">
      <c r="A297" s="1">
        <v>44099</v>
      </c>
      <c r="B297" t="s">
        <v>34</v>
      </c>
      <c r="C297">
        <v>7</v>
      </c>
      <c r="D297">
        <v>11410592</v>
      </c>
    </row>
    <row r="298" spans="1:4">
      <c r="A298" s="1">
        <v>44344</v>
      </c>
      <c r="B298" t="s">
        <v>35</v>
      </c>
      <c r="C298">
        <v>3</v>
      </c>
      <c r="D298">
        <v>2328777</v>
      </c>
    </row>
    <row r="299" spans="1:4">
      <c r="A299" s="1">
        <v>44414</v>
      </c>
      <c r="B299" t="s">
        <v>38</v>
      </c>
      <c r="C299">
        <v>6</v>
      </c>
      <c r="D299">
        <v>3159804</v>
      </c>
    </row>
    <row r="300" spans="1:4">
      <c r="A300" s="1">
        <v>43840</v>
      </c>
      <c r="B300" t="s">
        <v>38</v>
      </c>
      <c r="C300">
        <v>6</v>
      </c>
      <c r="D300">
        <v>2945675</v>
      </c>
    </row>
    <row r="301" spans="1:4">
      <c r="A301" s="1">
        <v>44414</v>
      </c>
      <c r="B301" t="s">
        <v>33</v>
      </c>
      <c r="C301">
        <v>0</v>
      </c>
      <c r="D301">
        <v>11885466</v>
      </c>
    </row>
    <row r="302" spans="1:4">
      <c r="A302" s="1">
        <v>43980</v>
      </c>
      <c r="B302" t="s">
        <v>33</v>
      </c>
      <c r="C302">
        <v>0</v>
      </c>
      <c r="D302">
        <v>1572424</v>
      </c>
    </row>
    <row r="303" spans="1:4">
      <c r="A303" s="1">
        <v>44113</v>
      </c>
      <c r="B303" t="s">
        <v>35</v>
      </c>
      <c r="C303">
        <v>3</v>
      </c>
      <c r="D303">
        <v>1979380</v>
      </c>
    </row>
    <row r="304" spans="1:4">
      <c r="A304" s="1">
        <v>43889</v>
      </c>
      <c r="B304" t="s">
        <v>41</v>
      </c>
      <c r="C304">
        <v>1</v>
      </c>
      <c r="D304">
        <v>3050444</v>
      </c>
    </row>
    <row r="305" spans="1:4">
      <c r="A305" s="1">
        <v>43882</v>
      </c>
      <c r="B305" t="s">
        <v>37</v>
      </c>
      <c r="C305">
        <v>5</v>
      </c>
      <c r="D305">
        <v>7355173</v>
      </c>
    </row>
    <row r="306" spans="1:4">
      <c r="A306" s="1">
        <v>44190</v>
      </c>
      <c r="B306" t="s">
        <v>35</v>
      </c>
      <c r="C306">
        <v>3</v>
      </c>
      <c r="D306">
        <v>2086112</v>
      </c>
    </row>
    <row r="307" spans="1:4">
      <c r="A307" s="1">
        <v>44211</v>
      </c>
      <c r="B307" t="s">
        <v>37</v>
      </c>
      <c r="C307">
        <v>4</v>
      </c>
      <c r="D307">
        <v>2652405</v>
      </c>
    </row>
    <row r="308" spans="1:4">
      <c r="A308" s="1">
        <v>44190</v>
      </c>
      <c r="B308" t="s">
        <v>33</v>
      </c>
      <c r="C308">
        <v>0</v>
      </c>
      <c r="D308">
        <v>6213515</v>
      </c>
    </row>
    <row r="309" spans="1:4">
      <c r="A309" s="1">
        <v>44015</v>
      </c>
      <c r="B309" t="s">
        <v>34</v>
      </c>
      <c r="C309">
        <v>7</v>
      </c>
      <c r="D309">
        <v>14288238</v>
      </c>
    </row>
    <row r="310" spans="1:4">
      <c r="A310" s="1">
        <v>44449</v>
      </c>
      <c r="B310" t="s">
        <v>37</v>
      </c>
      <c r="C310">
        <v>4</v>
      </c>
      <c r="D310">
        <v>3233235</v>
      </c>
    </row>
    <row r="311" spans="1:4">
      <c r="A311" s="1">
        <v>44218</v>
      </c>
      <c r="B311" t="s">
        <v>37</v>
      </c>
      <c r="C311">
        <v>4</v>
      </c>
      <c r="D311">
        <v>2607471</v>
      </c>
    </row>
    <row r="312" spans="1:4">
      <c r="A312" s="1">
        <v>43896</v>
      </c>
      <c r="B312" t="s">
        <v>37</v>
      </c>
      <c r="C312">
        <v>5</v>
      </c>
      <c r="D312">
        <v>7491134</v>
      </c>
    </row>
    <row r="313" spans="1:4">
      <c r="A313" s="1">
        <v>43994</v>
      </c>
      <c r="B313" t="s">
        <v>35</v>
      </c>
      <c r="C313">
        <v>3</v>
      </c>
      <c r="D313">
        <v>1042212</v>
      </c>
    </row>
    <row r="314" spans="1:4">
      <c r="A314" s="1">
        <v>44484</v>
      </c>
      <c r="B314" t="s">
        <v>36</v>
      </c>
      <c r="C314">
        <v>2</v>
      </c>
      <c r="D314">
        <v>2274177</v>
      </c>
    </row>
    <row r="315" spans="1:4">
      <c r="A315" s="1">
        <v>44288</v>
      </c>
      <c r="B315" t="s">
        <v>36</v>
      </c>
      <c r="C315">
        <v>2</v>
      </c>
      <c r="D315">
        <v>2370714</v>
      </c>
    </row>
    <row r="316" spans="1:4">
      <c r="A316" s="1">
        <v>44253</v>
      </c>
      <c r="B316" t="s">
        <v>33</v>
      </c>
      <c r="C316">
        <v>0</v>
      </c>
      <c r="D316">
        <v>8128845</v>
      </c>
    </row>
    <row r="317" spans="1:4">
      <c r="A317" s="1">
        <v>44540</v>
      </c>
      <c r="B317" t="s">
        <v>33</v>
      </c>
      <c r="C317">
        <v>0</v>
      </c>
      <c r="D317">
        <v>15215738</v>
      </c>
    </row>
    <row r="318" spans="1:4">
      <c r="A318" s="1">
        <v>44029</v>
      </c>
      <c r="B318" t="s">
        <v>38</v>
      </c>
      <c r="C318">
        <v>6</v>
      </c>
      <c r="D318">
        <v>2075174</v>
      </c>
    </row>
    <row r="319" spans="1:4">
      <c r="A319" s="1">
        <v>44309</v>
      </c>
      <c r="B319" t="s">
        <v>35</v>
      </c>
      <c r="C319">
        <v>3</v>
      </c>
      <c r="D319">
        <v>2211478</v>
      </c>
    </row>
    <row r="320" spans="1:4">
      <c r="A320" s="1">
        <v>44540</v>
      </c>
      <c r="B320" t="s">
        <v>34</v>
      </c>
      <c r="C320">
        <v>7</v>
      </c>
      <c r="D320">
        <v>11543049</v>
      </c>
    </row>
    <row r="321" spans="1:4">
      <c r="A321" s="1">
        <v>44470</v>
      </c>
      <c r="B321" t="s">
        <v>36</v>
      </c>
      <c r="C321">
        <v>2</v>
      </c>
      <c r="D321">
        <v>2268418</v>
      </c>
    </row>
    <row r="322" spans="1:4">
      <c r="A322" s="1">
        <v>44435</v>
      </c>
      <c r="B322" t="s">
        <v>34</v>
      </c>
      <c r="C322">
        <v>7</v>
      </c>
      <c r="D322">
        <v>11035747</v>
      </c>
    </row>
    <row r="323" spans="1:4">
      <c r="A323" s="1">
        <v>43896</v>
      </c>
      <c r="B323" t="s">
        <v>38</v>
      </c>
      <c r="C323">
        <v>6</v>
      </c>
      <c r="D323">
        <v>3518762</v>
      </c>
    </row>
    <row r="324" spans="1:4">
      <c r="A324" s="1">
        <v>44057</v>
      </c>
      <c r="B324" t="s">
        <v>34</v>
      </c>
      <c r="C324">
        <v>7</v>
      </c>
      <c r="D324">
        <v>12408366</v>
      </c>
    </row>
    <row r="325" spans="1:4">
      <c r="A325" s="1">
        <v>44036</v>
      </c>
      <c r="B325" t="s">
        <v>34</v>
      </c>
      <c r="C325">
        <v>7</v>
      </c>
      <c r="D325">
        <v>13278948</v>
      </c>
    </row>
    <row r="326" spans="1:4">
      <c r="A326" s="1">
        <v>44106</v>
      </c>
      <c r="B326" t="s">
        <v>33</v>
      </c>
      <c r="C326">
        <v>0</v>
      </c>
      <c r="D326">
        <v>4101386</v>
      </c>
    </row>
    <row r="327" spans="1:4">
      <c r="A327" s="1">
        <v>44134</v>
      </c>
      <c r="B327" t="s">
        <v>36</v>
      </c>
      <c r="C327">
        <v>2</v>
      </c>
      <c r="D327">
        <v>2328073</v>
      </c>
    </row>
    <row r="328" spans="1:4">
      <c r="A328" s="1">
        <v>43931</v>
      </c>
      <c r="B328" t="s">
        <v>41</v>
      </c>
      <c r="C328">
        <v>1</v>
      </c>
      <c r="D328">
        <v>3158924</v>
      </c>
    </row>
    <row r="329" spans="1:4">
      <c r="A329" s="1">
        <v>44155</v>
      </c>
      <c r="B329" t="s">
        <v>41</v>
      </c>
      <c r="C329">
        <v>1</v>
      </c>
      <c r="D329">
        <v>3267683</v>
      </c>
    </row>
    <row r="330" spans="1:4">
      <c r="A330" s="1">
        <v>43875</v>
      </c>
      <c r="B330" t="s">
        <v>37</v>
      </c>
      <c r="C330">
        <v>5</v>
      </c>
      <c r="D330">
        <v>7566242</v>
      </c>
    </row>
    <row r="331" spans="1:4">
      <c r="A331" s="1">
        <v>44036</v>
      </c>
      <c r="B331" t="s">
        <v>38</v>
      </c>
      <c r="C331">
        <v>6</v>
      </c>
      <c r="D331">
        <v>2151352</v>
      </c>
    </row>
    <row r="332" spans="1:4">
      <c r="A332" s="1">
        <v>43938</v>
      </c>
      <c r="B332" t="s">
        <v>37</v>
      </c>
      <c r="C332">
        <v>5</v>
      </c>
      <c r="D332">
        <v>7604349</v>
      </c>
    </row>
    <row r="333" spans="1:4">
      <c r="A333" s="1">
        <v>44372</v>
      </c>
      <c r="B333" t="s">
        <v>41</v>
      </c>
      <c r="C333">
        <v>1</v>
      </c>
      <c r="D333">
        <v>3329183</v>
      </c>
    </row>
    <row r="334" spans="1:4">
      <c r="A334" s="1">
        <v>44120</v>
      </c>
      <c r="B334" t="s">
        <v>33</v>
      </c>
      <c r="C334">
        <v>0</v>
      </c>
      <c r="D334">
        <v>4416425</v>
      </c>
    </row>
    <row r="335" spans="1:4">
      <c r="A335" s="1">
        <v>44477</v>
      </c>
      <c r="B335" t="s">
        <v>36</v>
      </c>
      <c r="C335">
        <v>2</v>
      </c>
      <c r="D335">
        <v>2274472</v>
      </c>
    </row>
    <row r="336" spans="1:4">
      <c r="A336" s="1">
        <v>44092</v>
      </c>
      <c r="B336" t="s">
        <v>36</v>
      </c>
      <c r="C336">
        <v>2</v>
      </c>
      <c r="D336">
        <v>2381058</v>
      </c>
    </row>
    <row r="337" spans="1:4">
      <c r="A337" s="1">
        <v>44295</v>
      </c>
      <c r="B337" t="s">
        <v>41</v>
      </c>
      <c r="C337">
        <v>1</v>
      </c>
      <c r="D337">
        <v>3456278</v>
      </c>
    </row>
    <row r="338" spans="1:4">
      <c r="A338" s="1">
        <v>44435</v>
      </c>
      <c r="B338" t="s">
        <v>37</v>
      </c>
      <c r="C338">
        <v>5</v>
      </c>
      <c r="D338">
        <v>7536666</v>
      </c>
    </row>
    <row r="339" spans="1:4">
      <c r="A339" s="1">
        <v>44365</v>
      </c>
      <c r="B339" t="s">
        <v>34</v>
      </c>
      <c r="C339">
        <v>7</v>
      </c>
      <c r="D339">
        <v>10819317</v>
      </c>
    </row>
    <row r="340" spans="1:4">
      <c r="A340" s="1">
        <v>43945</v>
      </c>
      <c r="B340" t="s">
        <v>41</v>
      </c>
      <c r="C340">
        <v>1</v>
      </c>
      <c r="D340">
        <v>3202516</v>
      </c>
    </row>
    <row r="341" spans="1:4">
      <c r="A341" s="1">
        <v>44260</v>
      </c>
      <c r="B341" t="s">
        <v>41</v>
      </c>
      <c r="C341">
        <v>1</v>
      </c>
      <c r="D341">
        <v>3451543</v>
      </c>
    </row>
    <row r="342" spans="1:4">
      <c r="A342" s="1">
        <v>44267</v>
      </c>
      <c r="B342" t="s">
        <v>35</v>
      </c>
      <c r="C342">
        <v>3</v>
      </c>
      <c r="D342">
        <v>1916968</v>
      </c>
    </row>
    <row r="343" spans="1:4">
      <c r="A343" s="1">
        <v>44267</v>
      </c>
      <c r="B343" t="s">
        <v>34</v>
      </c>
      <c r="C343">
        <v>7</v>
      </c>
      <c r="D343">
        <v>11043685</v>
      </c>
    </row>
    <row r="344" spans="1:4">
      <c r="A344" s="1">
        <v>43889</v>
      </c>
      <c r="B344" t="s">
        <v>35</v>
      </c>
      <c r="C344">
        <v>3</v>
      </c>
      <c r="D344">
        <v>2653152</v>
      </c>
    </row>
    <row r="345" spans="1:4">
      <c r="A345" s="1">
        <v>44057</v>
      </c>
      <c r="B345" t="s">
        <v>38</v>
      </c>
      <c r="C345">
        <v>6</v>
      </c>
      <c r="D345">
        <v>2499744</v>
      </c>
    </row>
    <row r="346" spans="1:4">
      <c r="A346" s="1">
        <v>44526</v>
      </c>
      <c r="B346" t="s">
        <v>34</v>
      </c>
      <c r="C346">
        <v>7</v>
      </c>
      <c r="D346">
        <v>11487119</v>
      </c>
    </row>
    <row r="347" spans="1:4">
      <c r="A347" s="1">
        <v>43868</v>
      </c>
      <c r="B347" t="s">
        <v>38</v>
      </c>
      <c r="C347">
        <v>6</v>
      </c>
      <c r="D347">
        <v>3180762</v>
      </c>
    </row>
    <row r="348" spans="1:4">
      <c r="A348" s="1">
        <v>44330</v>
      </c>
      <c r="B348" t="s">
        <v>41</v>
      </c>
      <c r="C348">
        <v>1</v>
      </c>
      <c r="D348">
        <v>3451549</v>
      </c>
    </row>
    <row r="349" spans="1:4">
      <c r="A349" s="1">
        <v>44470</v>
      </c>
      <c r="B349" t="s">
        <v>33</v>
      </c>
      <c r="C349">
        <v>0</v>
      </c>
      <c r="D349">
        <v>13332058</v>
      </c>
    </row>
    <row r="350" spans="1:4">
      <c r="A350" s="1">
        <v>44239</v>
      </c>
      <c r="B350" t="s">
        <v>41</v>
      </c>
      <c r="C350">
        <v>1</v>
      </c>
      <c r="D350">
        <v>3482485</v>
      </c>
    </row>
    <row r="351" spans="1:4">
      <c r="A351" s="1">
        <v>44141</v>
      </c>
      <c r="B351" t="s">
        <v>41</v>
      </c>
      <c r="C351">
        <v>1</v>
      </c>
      <c r="D351">
        <v>3212301</v>
      </c>
    </row>
    <row r="352" spans="1:4">
      <c r="A352" s="1">
        <v>44085</v>
      </c>
      <c r="B352" t="s">
        <v>35</v>
      </c>
      <c r="C352">
        <v>3</v>
      </c>
      <c r="D352">
        <v>1799761</v>
      </c>
    </row>
    <row r="353" spans="1:4">
      <c r="A353" s="1">
        <v>44036</v>
      </c>
      <c r="B353" t="s">
        <v>33</v>
      </c>
      <c r="C353">
        <v>0</v>
      </c>
      <c r="D353">
        <v>2629426</v>
      </c>
    </row>
    <row r="354" spans="1:4">
      <c r="A354" s="1">
        <v>43938</v>
      </c>
      <c r="B354" t="s">
        <v>35</v>
      </c>
      <c r="C354">
        <v>3</v>
      </c>
      <c r="D354">
        <v>2067138</v>
      </c>
    </row>
    <row r="355" spans="1:4">
      <c r="A355" s="1">
        <v>44372</v>
      </c>
      <c r="B355" t="s">
        <v>33</v>
      </c>
      <c r="C355">
        <v>0</v>
      </c>
      <c r="D355">
        <v>10904667</v>
      </c>
    </row>
    <row r="356" spans="1:4">
      <c r="A356" s="1">
        <v>44274</v>
      </c>
      <c r="B356" t="s">
        <v>33</v>
      </c>
      <c r="C356">
        <v>0</v>
      </c>
      <c r="D356">
        <v>9338353</v>
      </c>
    </row>
    <row r="357" spans="1:4">
      <c r="A357" s="1">
        <v>44176</v>
      </c>
      <c r="B357" t="s">
        <v>34</v>
      </c>
      <c r="C357">
        <v>7</v>
      </c>
      <c r="D357">
        <v>11073244</v>
      </c>
    </row>
    <row r="358" spans="1:4">
      <c r="A358" s="1">
        <v>43973</v>
      </c>
      <c r="B358" t="s">
        <v>34</v>
      </c>
      <c r="C358">
        <v>7</v>
      </c>
      <c r="D358">
        <v>11226653</v>
      </c>
    </row>
    <row r="359" spans="1:4">
      <c r="A359" s="1">
        <v>43931</v>
      </c>
      <c r="B359" t="s">
        <v>37</v>
      </c>
      <c r="C359">
        <v>4</v>
      </c>
      <c r="D359">
        <v>3015328</v>
      </c>
    </row>
    <row r="360" spans="1:4">
      <c r="A360" s="1">
        <v>44519</v>
      </c>
      <c r="B360" t="s">
        <v>35</v>
      </c>
      <c r="C360">
        <v>3</v>
      </c>
      <c r="D360">
        <v>2515615</v>
      </c>
    </row>
    <row r="361" spans="1:4">
      <c r="A361" s="1">
        <v>44092</v>
      </c>
      <c r="B361" t="s">
        <v>37</v>
      </c>
      <c r="C361">
        <v>5</v>
      </c>
      <c r="D361">
        <v>7925850</v>
      </c>
    </row>
    <row r="362" spans="1:4">
      <c r="A362" s="1">
        <v>44330</v>
      </c>
      <c r="B362" t="s">
        <v>37</v>
      </c>
      <c r="C362">
        <v>5</v>
      </c>
      <c r="D362">
        <v>7487408</v>
      </c>
    </row>
    <row r="363" spans="1:4">
      <c r="A363" s="1">
        <v>44015</v>
      </c>
      <c r="B363" t="s">
        <v>33</v>
      </c>
      <c r="C363">
        <v>0</v>
      </c>
      <c r="D363">
        <v>2212098</v>
      </c>
    </row>
    <row r="364" spans="1:4">
      <c r="A364" s="1">
        <v>43980</v>
      </c>
      <c r="B364" t="s">
        <v>37</v>
      </c>
      <c r="C364">
        <v>4</v>
      </c>
      <c r="D364">
        <v>1574706</v>
      </c>
    </row>
    <row r="365" spans="1:4">
      <c r="A365" s="1">
        <v>43959</v>
      </c>
      <c r="B365" t="s">
        <v>34</v>
      </c>
      <c r="C365">
        <v>7</v>
      </c>
      <c r="D365">
        <v>10412853</v>
      </c>
    </row>
    <row r="366" spans="1:4">
      <c r="A366" s="1">
        <v>44183</v>
      </c>
      <c r="B366" t="s">
        <v>37</v>
      </c>
      <c r="C366">
        <v>5</v>
      </c>
      <c r="D366">
        <v>7855629</v>
      </c>
    </row>
    <row r="367" spans="1:4">
      <c r="A367" s="1">
        <v>44260</v>
      </c>
      <c r="B367" t="s">
        <v>36</v>
      </c>
      <c r="C367">
        <v>2</v>
      </c>
      <c r="D367">
        <v>2462609</v>
      </c>
    </row>
    <row r="368" spans="1:4">
      <c r="A368" s="1">
        <v>43854</v>
      </c>
      <c r="B368" t="s">
        <v>36</v>
      </c>
      <c r="C368">
        <v>2</v>
      </c>
      <c r="D368">
        <v>2248055</v>
      </c>
    </row>
    <row r="369" spans="1:4">
      <c r="A369" s="1">
        <v>44085</v>
      </c>
      <c r="B369" t="s">
        <v>37</v>
      </c>
      <c r="C369">
        <v>5</v>
      </c>
      <c r="D369">
        <v>7899317</v>
      </c>
    </row>
    <row r="370" spans="1:4">
      <c r="A370" s="1">
        <v>43973</v>
      </c>
      <c r="B370" t="s">
        <v>38</v>
      </c>
      <c r="C370">
        <v>6</v>
      </c>
      <c r="D370">
        <v>7067038</v>
      </c>
    </row>
    <row r="371" spans="1:4">
      <c r="A371" s="1">
        <v>43973</v>
      </c>
      <c r="B371" t="s">
        <v>37</v>
      </c>
      <c r="C371">
        <v>5</v>
      </c>
      <c r="D371">
        <v>4802025</v>
      </c>
    </row>
    <row r="372" spans="1:4">
      <c r="A372" s="1">
        <v>44267</v>
      </c>
      <c r="B372" t="s">
        <v>37</v>
      </c>
      <c r="C372">
        <v>5</v>
      </c>
      <c r="D372">
        <v>7026483</v>
      </c>
    </row>
    <row r="373" spans="1:4">
      <c r="A373" s="1">
        <v>43966</v>
      </c>
      <c r="B373" t="s">
        <v>37</v>
      </c>
      <c r="C373">
        <v>4</v>
      </c>
      <c r="D373">
        <v>1765622</v>
      </c>
    </row>
    <row r="374" spans="1:4">
      <c r="A374" s="1">
        <v>44204</v>
      </c>
      <c r="B374" t="s">
        <v>34</v>
      </c>
      <c r="C374">
        <v>7</v>
      </c>
      <c r="D374">
        <v>10930149</v>
      </c>
    </row>
    <row r="375" spans="1:4">
      <c r="A375" s="1">
        <v>44197</v>
      </c>
      <c r="B375" t="s">
        <v>38</v>
      </c>
      <c r="C375">
        <v>6</v>
      </c>
      <c r="D375">
        <v>3086049</v>
      </c>
    </row>
    <row r="376" spans="1:4">
      <c r="A376" s="1">
        <v>44281</v>
      </c>
      <c r="B376" t="s">
        <v>33</v>
      </c>
      <c r="C376">
        <v>0</v>
      </c>
      <c r="D376">
        <v>9551338</v>
      </c>
    </row>
    <row r="377" spans="1:4">
      <c r="A377" s="1">
        <v>44323</v>
      </c>
      <c r="B377" t="s">
        <v>38</v>
      </c>
      <c r="C377">
        <v>6</v>
      </c>
      <c r="D377">
        <v>2805186</v>
      </c>
    </row>
    <row r="378" spans="1:4">
      <c r="A378" s="1">
        <v>44176</v>
      </c>
      <c r="B378" t="s">
        <v>37</v>
      </c>
      <c r="C378">
        <v>4</v>
      </c>
      <c r="D378">
        <v>2808890</v>
      </c>
    </row>
    <row r="379" spans="1:4">
      <c r="A379" s="1">
        <v>44036</v>
      </c>
      <c r="B379" t="s">
        <v>37</v>
      </c>
      <c r="C379">
        <v>5</v>
      </c>
      <c r="D379">
        <v>7566548</v>
      </c>
    </row>
    <row r="380" spans="1:4">
      <c r="A380" s="1">
        <v>44120</v>
      </c>
      <c r="B380" t="s">
        <v>36</v>
      </c>
      <c r="C380">
        <v>2</v>
      </c>
      <c r="D380">
        <v>2341816</v>
      </c>
    </row>
    <row r="381" spans="1:4">
      <c r="A381" s="1">
        <v>43903</v>
      </c>
      <c r="B381" t="s">
        <v>36</v>
      </c>
      <c r="C381">
        <v>2</v>
      </c>
      <c r="D381">
        <v>2111745</v>
      </c>
    </row>
    <row r="382" spans="1:4">
      <c r="A382" s="1">
        <v>43889</v>
      </c>
      <c r="B382" t="s">
        <v>34</v>
      </c>
      <c r="C382">
        <v>7</v>
      </c>
      <c r="D382">
        <v>8248264</v>
      </c>
    </row>
    <row r="383" spans="1:4">
      <c r="A383" s="1">
        <v>43840</v>
      </c>
      <c r="B383" t="s">
        <v>37</v>
      </c>
      <c r="C383">
        <v>5</v>
      </c>
      <c r="D383">
        <v>7856891</v>
      </c>
    </row>
    <row r="384" spans="1:4">
      <c r="A384" s="1">
        <v>43833</v>
      </c>
      <c r="B384" t="s">
        <v>37</v>
      </c>
      <c r="C384">
        <v>5</v>
      </c>
      <c r="D384">
        <v>7850989</v>
      </c>
    </row>
    <row r="385" spans="1:4">
      <c r="A385" s="1">
        <v>44337</v>
      </c>
      <c r="B385" t="s">
        <v>36</v>
      </c>
      <c r="C385">
        <v>2</v>
      </c>
      <c r="D385">
        <v>2310225</v>
      </c>
    </row>
    <row r="386" spans="1:4">
      <c r="A386" s="1">
        <v>44491</v>
      </c>
      <c r="B386" t="s">
        <v>35</v>
      </c>
      <c r="C386">
        <v>3</v>
      </c>
      <c r="D386">
        <v>2451440</v>
      </c>
    </row>
    <row r="387" spans="1:4">
      <c r="A387" s="1">
        <v>44050</v>
      </c>
      <c r="B387" t="s">
        <v>34</v>
      </c>
      <c r="C387">
        <v>7</v>
      </c>
      <c r="D387">
        <v>12680031</v>
      </c>
    </row>
    <row r="388" spans="1:4">
      <c r="A388" s="1">
        <v>44386</v>
      </c>
      <c r="B388" t="s">
        <v>34</v>
      </c>
      <c r="C388">
        <v>7</v>
      </c>
      <c r="D388">
        <v>10951706</v>
      </c>
    </row>
    <row r="389" spans="1:4">
      <c r="A389" s="1">
        <v>44141</v>
      </c>
      <c r="B389" t="s">
        <v>36</v>
      </c>
      <c r="C389">
        <v>2</v>
      </c>
      <c r="D389">
        <v>2344715</v>
      </c>
    </row>
    <row r="390" spans="1:4">
      <c r="A390" s="1">
        <v>44218</v>
      </c>
      <c r="B390" t="s">
        <v>38</v>
      </c>
      <c r="C390">
        <v>6</v>
      </c>
      <c r="D390">
        <v>3230658</v>
      </c>
    </row>
    <row r="391" spans="1:4">
      <c r="A391" s="1">
        <v>43896</v>
      </c>
      <c r="B391" t="s">
        <v>36</v>
      </c>
      <c r="C391">
        <v>2</v>
      </c>
      <c r="D391">
        <v>2109454</v>
      </c>
    </row>
    <row r="392" spans="1:4">
      <c r="A392" s="1">
        <v>43861</v>
      </c>
      <c r="B392" t="s">
        <v>33</v>
      </c>
      <c r="C392">
        <v>0</v>
      </c>
      <c r="D392">
        <v>158987</v>
      </c>
    </row>
    <row r="393" spans="1:4">
      <c r="A393" s="1">
        <v>44519</v>
      </c>
      <c r="B393" t="s">
        <v>34</v>
      </c>
      <c r="C393">
        <v>7</v>
      </c>
      <c r="D393">
        <v>11417465</v>
      </c>
    </row>
    <row r="394" spans="1:4">
      <c r="A394" s="1">
        <v>44057</v>
      </c>
      <c r="B394" t="s">
        <v>37</v>
      </c>
      <c r="C394">
        <v>5</v>
      </c>
      <c r="D394">
        <v>7769958</v>
      </c>
    </row>
    <row r="395" spans="1:4">
      <c r="A395" s="1">
        <v>44288</v>
      </c>
      <c r="B395" t="s">
        <v>34</v>
      </c>
      <c r="C395">
        <v>7</v>
      </c>
      <c r="D395">
        <v>10972220</v>
      </c>
    </row>
    <row r="396" spans="1:4">
      <c r="A396" s="1">
        <v>43910</v>
      </c>
      <c r="B396" t="s">
        <v>37</v>
      </c>
      <c r="C396">
        <v>5</v>
      </c>
      <c r="D396">
        <v>7911182</v>
      </c>
    </row>
    <row r="397" spans="1:4">
      <c r="A397" s="1">
        <v>44253</v>
      </c>
      <c r="B397" t="s">
        <v>41</v>
      </c>
      <c r="C397">
        <v>1</v>
      </c>
      <c r="D397">
        <v>3459643</v>
      </c>
    </row>
    <row r="398" spans="1:4">
      <c r="A398" s="1">
        <v>44064</v>
      </c>
      <c r="B398" t="s">
        <v>34</v>
      </c>
      <c r="C398">
        <v>7</v>
      </c>
      <c r="D398">
        <v>12165631</v>
      </c>
    </row>
    <row r="399" spans="1:4">
      <c r="A399" s="1">
        <v>44134</v>
      </c>
      <c r="B399" t="s">
        <v>33</v>
      </c>
      <c r="C399">
        <v>0</v>
      </c>
      <c r="D399">
        <v>4751171</v>
      </c>
    </row>
    <row r="400" spans="1:4">
      <c r="A400" s="1">
        <v>44029</v>
      </c>
      <c r="B400" t="s">
        <v>36</v>
      </c>
      <c r="C400">
        <v>2</v>
      </c>
      <c r="D400">
        <v>2514377</v>
      </c>
    </row>
    <row r="401" spans="1:4">
      <c r="A401" s="1">
        <v>44085</v>
      </c>
      <c r="B401" t="s">
        <v>38</v>
      </c>
      <c r="C401">
        <v>6</v>
      </c>
      <c r="D401">
        <v>2939210</v>
      </c>
    </row>
    <row r="402" spans="1:4">
      <c r="A402" s="1">
        <v>44344</v>
      </c>
      <c r="B402" t="s">
        <v>38</v>
      </c>
      <c r="C402">
        <v>6</v>
      </c>
      <c r="D402">
        <v>3264162</v>
      </c>
    </row>
    <row r="403" spans="1:4">
      <c r="A403" s="1">
        <v>44379</v>
      </c>
      <c r="B403" t="s">
        <v>33</v>
      </c>
      <c r="C403">
        <v>0</v>
      </c>
      <c r="D403">
        <v>11073721</v>
      </c>
    </row>
    <row r="404" spans="1:4">
      <c r="A404" s="1">
        <v>44113</v>
      </c>
      <c r="B404" t="s">
        <v>34</v>
      </c>
      <c r="C404">
        <v>7</v>
      </c>
      <c r="D404">
        <v>11319509</v>
      </c>
    </row>
    <row r="405" spans="1:4">
      <c r="A405" s="1">
        <v>43903</v>
      </c>
      <c r="B405" t="s">
        <v>35</v>
      </c>
      <c r="C405">
        <v>3</v>
      </c>
      <c r="D405">
        <v>2695889</v>
      </c>
    </row>
    <row r="406" spans="1:4">
      <c r="A406" s="1">
        <v>44197</v>
      </c>
      <c r="B406" t="s">
        <v>37</v>
      </c>
      <c r="C406">
        <v>4</v>
      </c>
      <c r="D406">
        <v>2730577</v>
      </c>
    </row>
    <row r="407" spans="1:4">
      <c r="A407" s="1">
        <v>44491</v>
      </c>
      <c r="B407" t="s">
        <v>37</v>
      </c>
      <c r="C407">
        <v>4</v>
      </c>
      <c r="D407">
        <v>3275822</v>
      </c>
    </row>
    <row r="408" spans="1:4">
      <c r="A408" s="1">
        <v>44442</v>
      </c>
      <c r="B408" t="s">
        <v>36</v>
      </c>
      <c r="C408">
        <v>2</v>
      </c>
      <c r="D408">
        <v>2268688</v>
      </c>
    </row>
    <row r="409" spans="1:4">
      <c r="A409" s="1">
        <v>44302</v>
      </c>
      <c r="B409" t="s">
        <v>35</v>
      </c>
      <c r="C409">
        <v>3</v>
      </c>
      <c r="D409">
        <v>2173579</v>
      </c>
    </row>
    <row r="410" spans="1:4">
      <c r="A410" s="1">
        <v>44358</v>
      </c>
      <c r="B410" t="s">
        <v>37</v>
      </c>
      <c r="C410">
        <v>5</v>
      </c>
      <c r="D410">
        <v>7450848</v>
      </c>
    </row>
    <row r="411" spans="1:4">
      <c r="A411" s="1">
        <v>43987</v>
      </c>
      <c r="B411" t="s">
        <v>35</v>
      </c>
      <c r="C411">
        <v>3</v>
      </c>
      <c r="D411">
        <v>1074031</v>
      </c>
    </row>
    <row r="412" spans="1:4">
      <c r="A412" s="1">
        <v>44162</v>
      </c>
      <c r="B412" t="s">
        <v>41</v>
      </c>
      <c r="C412">
        <v>1</v>
      </c>
      <c r="D412">
        <v>3299435</v>
      </c>
    </row>
    <row r="413" spans="1:4">
      <c r="A413" s="1">
        <v>44078</v>
      </c>
      <c r="B413" t="s">
        <v>36</v>
      </c>
      <c r="C413">
        <v>2</v>
      </c>
      <c r="D413">
        <v>2423483</v>
      </c>
    </row>
    <row r="414" spans="1:4">
      <c r="A414" s="1">
        <v>44498</v>
      </c>
      <c r="B414" t="s">
        <v>34</v>
      </c>
      <c r="C414">
        <v>7</v>
      </c>
      <c r="D414">
        <v>11291537</v>
      </c>
    </row>
    <row r="415" spans="1:4">
      <c r="A415" s="1">
        <v>44036</v>
      </c>
      <c r="B415" t="s">
        <v>35</v>
      </c>
      <c r="C415">
        <v>3</v>
      </c>
      <c r="D415">
        <v>1325246</v>
      </c>
    </row>
    <row r="416" spans="1:4">
      <c r="A416" s="1">
        <v>44141</v>
      </c>
      <c r="B416" t="s">
        <v>34</v>
      </c>
      <c r="C416">
        <v>7</v>
      </c>
      <c r="D416">
        <v>11160905</v>
      </c>
    </row>
    <row r="417" spans="1:4">
      <c r="A417" s="1">
        <v>44113</v>
      </c>
      <c r="B417" t="s">
        <v>37</v>
      </c>
      <c r="C417">
        <v>5</v>
      </c>
      <c r="D417">
        <v>7978804</v>
      </c>
    </row>
    <row r="418" spans="1:4">
      <c r="A418" s="1">
        <v>44512</v>
      </c>
      <c r="B418" t="s">
        <v>37</v>
      </c>
      <c r="C418">
        <v>4</v>
      </c>
      <c r="D418">
        <v>3286302</v>
      </c>
    </row>
    <row r="419" spans="1:4">
      <c r="A419" s="1">
        <v>44001</v>
      </c>
      <c r="B419" t="s">
        <v>36</v>
      </c>
      <c r="C419">
        <v>2</v>
      </c>
      <c r="D419">
        <v>2535939</v>
      </c>
    </row>
    <row r="420" spans="1:4">
      <c r="A420" s="1">
        <v>44001</v>
      </c>
      <c r="B420" t="s">
        <v>35</v>
      </c>
      <c r="C420">
        <v>3</v>
      </c>
      <c r="D420">
        <v>1012879</v>
      </c>
    </row>
    <row r="421" spans="1:4">
      <c r="A421" s="1">
        <v>44393</v>
      </c>
      <c r="B421" t="s">
        <v>37</v>
      </c>
      <c r="C421">
        <v>5</v>
      </c>
      <c r="D421">
        <v>7626457</v>
      </c>
    </row>
    <row r="422" spans="1:4">
      <c r="A422" s="1">
        <v>43994</v>
      </c>
      <c r="B422" t="s">
        <v>37</v>
      </c>
      <c r="C422">
        <v>5</v>
      </c>
      <c r="D422">
        <v>5858772</v>
      </c>
    </row>
    <row r="423" spans="1:4">
      <c r="A423" s="1">
        <v>43910</v>
      </c>
      <c r="B423" t="s">
        <v>38</v>
      </c>
      <c r="C423">
        <v>6</v>
      </c>
      <c r="D423">
        <v>3004820</v>
      </c>
    </row>
    <row r="424" spans="1:4">
      <c r="A424" s="1">
        <v>43833</v>
      </c>
      <c r="B424" t="s">
        <v>38</v>
      </c>
      <c r="C424">
        <v>6</v>
      </c>
      <c r="D424">
        <v>2903320</v>
      </c>
    </row>
    <row r="425" spans="1:4">
      <c r="A425" s="1">
        <v>44092</v>
      </c>
      <c r="B425" t="s">
        <v>33</v>
      </c>
      <c r="C425">
        <v>0</v>
      </c>
      <c r="D425">
        <v>3783771</v>
      </c>
    </row>
    <row r="426" spans="1:4">
      <c r="A426" s="1">
        <v>44190</v>
      </c>
      <c r="B426" t="s">
        <v>37</v>
      </c>
      <c r="C426">
        <v>5</v>
      </c>
      <c r="D426">
        <v>7873943</v>
      </c>
    </row>
    <row r="427" spans="1:4">
      <c r="A427" s="1">
        <v>44449</v>
      </c>
      <c r="B427" t="s">
        <v>37</v>
      </c>
      <c r="C427">
        <v>5</v>
      </c>
      <c r="D427">
        <v>7619384</v>
      </c>
    </row>
    <row r="428" spans="1:4">
      <c r="A428" s="1">
        <v>44372</v>
      </c>
      <c r="B428" t="s">
        <v>38</v>
      </c>
      <c r="C428">
        <v>6</v>
      </c>
      <c r="D428">
        <v>3220055</v>
      </c>
    </row>
    <row r="429" spans="1:4">
      <c r="A429" s="1">
        <v>44344</v>
      </c>
      <c r="B429" t="s">
        <v>36</v>
      </c>
      <c r="C429">
        <v>2</v>
      </c>
      <c r="D429">
        <v>2289379</v>
      </c>
    </row>
    <row r="430" spans="1:4">
      <c r="A430" s="1">
        <v>44316</v>
      </c>
      <c r="B430" t="s">
        <v>34</v>
      </c>
      <c r="C430">
        <v>7</v>
      </c>
      <c r="D430">
        <v>10763346</v>
      </c>
    </row>
    <row r="431" spans="1:4">
      <c r="A431" s="1">
        <v>44134</v>
      </c>
      <c r="B431" t="s">
        <v>37</v>
      </c>
      <c r="C431">
        <v>5</v>
      </c>
      <c r="D431">
        <v>7817669</v>
      </c>
    </row>
    <row r="432" spans="1:4">
      <c r="A432" s="1">
        <v>44022</v>
      </c>
      <c r="B432" t="s">
        <v>34</v>
      </c>
      <c r="C432">
        <v>7</v>
      </c>
      <c r="D432">
        <v>13976977</v>
      </c>
    </row>
    <row r="433" spans="1:4">
      <c r="A433" s="1">
        <v>44267</v>
      </c>
      <c r="B433" t="s">
        <v>37</v>
      </c>
      <c r="C433">
        <v>4</v>
      </c>
      <c r="D433">
        <v>2544386</v>
      </c>
    </row>
    <row r="434" spans="1:4">
      <c r="A434" s="1">
        <v>44274</v>
      </c>
      <c r="B434" t="s">
        <v>37</v>
      </c>
      <c r="C434">
        <v>4</v>
      </c>
      <c r="D434">
        <v>2576902</v>
      </c>
    </row>
    <row r="435" spans="1:4">
      <c r="A435" s="1">
        <v>43882</v>
      </c>
      <c r="B435" t="s">
        <v>35</v>
      </c>
      <c r="C435">
        <v>3</v>
      </c>
      <c r="D435">
        <v>2637796</v>
      </c>
    </row>
    <row r="436" spans="1:4">
      <c r="A436" s="1">
        <v>44099</v>
      </c>
      <c r="B436" t="s">
        <v>33</v>
      </c>
      <c r="C436">
        <v>0</v>
      </c>
      <c r="D436">
        <v>3941093</v>
      </c>
    </row>
    <row r="437" spans="1:4">
      <c r="A437" s="1">
        <v>43987</v>
      </c>
      <c r="B437" t="s">
        <v>37</v>
      </c>
      <c r="C437">
        <v>4</v>
      </c>
      <c r="D437">
        <v>1542800</v>
      </c>
    </row>
    <row r="438" spans="1:4">
      <c r="A438" s="1">
        <v>44365</v>
      </c>
      <c r="B438" t="s">
        <v>37</v>
      </c>
      <c r="C438">
        <v>5</v>
      </c>
      <c r="D438">
        <v>7519408</v>
      </c>
    </row>
    <row r="439" spans="1:4">
      <c r="A439" s="1">
        <v>43952</v>
      </c>
      <c r="B439" t="s">
        <v>33</v>
      </c>
      <c r="C439">
        <v>0</v>
      </c>
      <c r="D439">
        <v>1132559</v>
      </c>
    </row>
    <row r="440" spans="1:4">
      <c r="A440" s="1">
        <v>43910</v>
      </c>
      <c r="B440" t="s">
        <v>33</v>
      </c>
      <c r="C440">
        <v>0</v>
      </c>
      <c r="D440">
        <v>581516</v>
      </c>
    </row>
    <row r="441" spans="1:4">
      <c r="A441" s="1">
        <v>44071</v>
      </c>
      <c r="B441" t="s">
        <v>37</v>
      </c>
      <c r="C441">
        <v>4</v>
      </c>
      <c r="D441">
        <v>2376666</v>
      </c>
    </row>
    <row r="442" spans="1:4">
      <c r="A442" s="1">
        <v>43903</v>
      </c>
      <c r="B442" t="s">
        <v>33</v>
      </c>
      <c r="C442">
        <v>0</v>
      </c>
      <c r="D442">
        <v>512026</v>
      </c>
    </row>
    <row r="443" spans="1:4">
      <c r="A443" s="1">
        <v>44043</v>
      </c>
      <c r="B443" t="s">
        <v>36</v>
      </c>
      <c r="C443">
        <v>2</v>
      </c>
      <c r="D443">
        <v>2491920</v>
      </c>
    </row>
    <row r="444" spans="1:4">
      <c r="A444" s="1">
        <v>44260</v>
      </c>
      <c r="B444" t="s">
        <v>35</v>
      </c>
      <c r="C444">
        <v>3</v>
      </c>
      <c r="D444">
        <v>1891048</v>
      </c>
    </row>
    <row r="445" spans="1:4">
      <c r="A445" s="1">
        <v>44267</v>
      </c>
      <c r="B445" t="s">
        <v>33</v>
      </c>
      <c r="C445">
        <v>0</v>
      </c>
      <c r="D445">
        <v>8842423</v>
      </c>
    </row>
    <row r="446" spans="1:4">
      <c r="A446" s="1">
        <v>44526</v>
      </c>
      <c r="B446" t="s">
        <v>37</v>
      </c>
      <c r="C446">
        <v>5</v>
      </c>
      <c r="D446">
        <v>7396994</v>
      </c>
    </row>
    <row r="447" spans="1:4">
      <c r="A447" s="1">
        <v>43847</v>
      </c>
      <c r="B447" t="s">
        <v>37</v>
      </c>
      <c r="C447">
        <v>5</v>
      </c>
      <c r="D447">
        <v>7867331</v>
      </c>
    </row>
    <row r="448" spans="1:4">
      <c r="A448" s="1">
        <v>44197</v>
      </c>
      <c r="B448" t="s">
        <v>41</v>
      </c>
      <c r="C448">
        <v>1</v>
      </c>
      <c r="D448">
        <v>3533689</v>
      </c>
    </row>
    <row r="449" spans="1:4">
      <c r="A449" s="1">
        <v>44463</v>
      </c>
      <c r="B449" t="s">
        <v>37</v>
      </c>
      <c r="C449">
        <v>5</v>
      </c>
      <c r="D449">
        <v>7572464</v>
      </c>
    </row>
    <row r="450" spans="1:4">
      <c r="A450" s="1">
        <v>44050</v>
      </c>
      <c r="B450" t="s">
        <v>41</v>
      </c>
      <c r="C450">
        <v>1</v>
      </c>
      <c r="D450">
        <v>3218394</v>
      </c>
    </row>
    <row r="451" spans="1:4">
      <c r="A451" s="1">
        <v>44281</v>
      </c>
      <c r="B451" t="s">
        <v>34</v>
      </c>
      <c r="C451">
        <v>7</v>
      </c>
      <c r="D451">
        <v>11111449</v>
      </c>
    </row>
    <row r="452" spans="1:4">
      <c r="A452" s="1">
        <v>43945</v>
      </c>
      <c r="B452" t="s">
        <v>35</v>
      </c>
      <c r="C452">
        <v>3</v>
      </c>
      <c r="D452">
        <v>1870723</v>
      </c>
    </row>
    <row r="453" spans="1:4">
      <c r="A453" s="1">
        <v>43959</v>
      </c>
      <c r="B453" t="s">
        <v>35</v>
      </c>
      <c r="C453">
        <v>3</v>
      </c>
      <c r="D453">
        <v>1489011</v>
      </c>
    </row>
    <row r="454" spans="1:4">
      <c r="A454" s="1">
        <v>44498</v>
      </c>
      <c r="B454" t="s">
        <v>37</v>
      </c>
      <c r="C454">
        <v>5</v>
      </c>
      <c r="D454">
        <v>7464472</v>
      </c>
    </row>
    <row r="455" spans="1:4">
      <c r="A455" s="1">
        <v>43938</v>
      </c>
      <c r="B455" t="s">
        <v>41</v>
      </c>
      <c r="C455">
        <v>1</v>
      </c>
      <c r="D455">
        <v>3177151</v>
      </c>
    </row>
    <row r="456" spans="1:4">
      <c r="A456" s="1">
        <v>44127</v>
      </c>
      <c r="B456" t="s">
        <v>33</v>
      </c>
      <c r="C456">
        <v>0</v>
      </c>
      <c r="D456">
        <v>4577118</v>
      </c>
    </row>
    <row r="457" spans="1:4">
      <c r="A457" s="1">
        <v>43833</v>
      </c>
      <c r="B457" t="s">
        <v>36</v>
      </c>
      <c r="C457">
        <v>2</v>
      </c>
      <c r="D457">
        <v>2314050</v>
      </c>
    </row>
    <row r="458" spans="1:4">
      <c r="A458" s="1">
        <v>44288</v>
      </c>
      <c r="B458" t="s">
        <v>37</v>
      </c>
      <c r="C458">
        <v>5</v>
      </c>
      <c r="D458">
        <v>7550688</v>
      </c>
    </row>
    <row r="459" spans="1:4">
      <c r="A459" s="1">
        <v>44498</v>
      </c>
      <c r="B459" t="s">
        <v>38</v>
      </c>
      <c r="C459">
        <v>6</v>
      </c>
      <c r="D459">
        <v>3259657</v>
      </c>
    </row>
    <row r="460" spans="1:4">
      <c r="A460" s="1">
        <v>44484</v>
      </c>
      <c r="B460" t="s">
        <v>35</v>
      </c>
      <c r="C460">
        <v>3</v>
      </c>
      <c r="D460">
        <v>2445438</v>
      </c>
    </row>
    <row r="461" spans="1:4">
      <c r="A461" s="1">
        <v>44092</v>
      </c>
      <c r="B461" t="s">
        <v>37</v>
      </c>
      <c r="C461">
        <v>4</v>
      </c>
      <c r="D461">
        <v>2605434</v>
      </c>
    </row>
    <row r="462" spans="1:4">
      <c r="A462" s="1">
        <v>43826</v>
      </c>
      <c r="B462" t="s">
        <v>35</v>
      </c>
      <c r="C462">
        <v>3</v>
      </c>
      <c r="D462">
        <v>2666697</v>
      </c>
    </row>
    <row r="463" spans="1:4">
      <c r="A463" s="1">
        <v>44246</v>
      </c>
      <c r="B463" t="s">
        <v>37</v>
      </c>
      <c r="C463">
        <v>5</v>
      </c>
      <c r="D463">
        <v>6459991</v>
      </c>
    </row>
    <row r="464" spans="1:4">
      <c r="A464" s="1">
        <v>44316</v>
      </c>
      <c r="B464" t="s">
        <v>41</v>
      </c>
      <c r="C464">
        <v>1</v>
      </c>
      <c r="D464">
        <v>3480095</v>
      </c>
    </row>
    <row r="465" spans="1:4">
      <c r="A465" s="1">
        <v>43861</v>
      </c>
      <c r="B465" t="s">
        <v>36</v>
      </c>
      <c r="C465">
        <v>2</v>
      </c>
      <c r="D465">
        <v>2223376</v>
      </c>
    </row>
    <row r="466" spans="1:4">
      <c r="A466" s="1">
        <v>44505</v>
      </c>
      <c r="B466" t="s">
        <v>38</v>
      </c>
      <c r="C466">
        <v>6</v>
      </c>
      <c r="D466">
        <v>3248324</v>
      </c>
    </row>
    <row r="467" spans="1:4">
      <c r="A467" s="1">
        <v>44127</v>
      </c>
      <c r="B467" t="s">
        <v>34</v>
      </c>
      <c r="C467">
        <v>7</v>
      </c>
      <c r="D467">
        <v>11247257</v>
      </c>
    </row>
    <row r="468" spans="1:4">
      <c r="A468" s="1">
        <v>43889</v>
      </c>
      <c r="B468" t="s">
        <v>37</v>
      </c>
      <c r="C468">
        <v>4</v>
      </c>
      <c r="D468">
        <v>3362851</v>
      </c>
    </row>
    <row r="469" spans="1:4">
      <c r="A469" s="1">
        <v>44337</v>
      </c>
      <c r="B469" t="s">
        <v>35</v>
      </c>
      <c r="C469">
        <v>3</v>
      </c>
      <c r="D469">
        <v>2311846</v>
      </c>
    </row>
    <row r="470" spans="1:4">
      <c r="A470" s="1">
        <v>44400</v>
      </c>
      <c r="B470" t="s">
        <v>41</v>
      </c>
      <c r="C470">
        <v>1</v>
      </c>
      <c r="D470">
        <v>3273669</v>
      </c>
    </row>
    <row r="471" spans="1:4">
      <c r="A471" s="1">
        <v>44246</v>
      </c>
      <c r="B471" t="s">
        <v>36</v>
      </c>
      <c r="C471">
        <v>2</v>
      </c>
      <c r="D471">
        <v>2476450</v>
      </c>
    </row>
    <row r="472" spans="1:4">
      <c r="A472" s="1">
        <v>44421</v>
      </c>
      <c r="B472" t="s">
        <v>37</v>
      </c>
      <c r="C472">
        <v>4</v>
      </c>
      <c r="D472">
        <v>3177474</v>
      </c>
    </row>
    <row r="473" spans="1:4">
      <c r="A473" s="1">
        <v>44148</v>
      </c>
      <c r="B473" t="s">
        <v>37</v>
      </c>
      <c r="C473">
        <v>5</v>
      </c>
      <c r="D473">
        <v>7761017</v>
      </c>
    </row>
    <row r="474" spans="1:4">
      <c r="A474" s="1">
        <v>43994</v>
      </c>
      <c r="B474" t="s">
        <v>41</v>
      </c>
      <c r="C474">
        <v>1</v>
      </c>
      <c r="D474">
        <v>3161513</v>
      </c>
    </row>
    <row r="475" spans="1:4">
      <c r="A475" s="1">
        <v>44127</v>
      </c>
      <c r="B475" t="s">
        <v>38</v>
      </c>
      <c r="C475">
        <v>6</v>
      </c>
      <c r="D475">
        <v>3127752</v>
      </c>
    </row>
    <row r="476" spans="1:4">
      <c r="A476" s="1">
        <v>43980</v>
      </c>
      <c r="B476" t="s">
        <v>41</v>
      </c>
      <c r="C476">
        <v>1</v>
      </c>
      <c r="D476">
        <v>3169821</v>
      </c>
    </row>
    <row r="477" spans="1:4">
      <c r="A477" s="1">
        <v>44176</v>
      </c>
      <c r="B477" t="s">
        <v>33</v>
      </c>
      <c r="C477">
        <v>0</v>
      </c>
      <c r="D477">
        <v>5797916</v>
      </c>
    </row>
    <row r="478" spans="1:4">
      <c r="A478" s="1">
        <v>43966</v>
      </c>
      <c r="B478" t="s">
        <v>34</v>
      </c>
      <c r="C478">
        <v>7</v>
      </c>
      <c r="D478">
        <v>10824560</v>
      </c>
    </row>
    <row r="479" spans="1:4">
      <c r="A479" s="1">
        <v>44484</v>
      </c>
      <c r="B479" t="s">
        <v>38</v>
      </c>
      <c r="C479">
        <v>6</v>
      </c>
      <c r="D479">
        <v>3278768</v>
      </c>
    </row>
    <row r="480" spans="1:4">
      <c r="A480" s="1">
        <v>44309</v>
      </c>
      <c r="B480" t="s">
        <v>36</v>
      </c>
      <c r="C480">
        <v>2</v>
      </c>
      <c r="D480">
        <v>2359698</v>
      </c>
    </row>
    <row r="481" spans="1:4">
      <c r="A481" s="1">
        <v>44071</v>
      </c>
      <c r="B481" t="s">
        <v>33</v>
      </c>
      <c r="C481">
        <v>0</v>
      </c>
      <c r="D481">
        <v>3331641</v>
      </c>
    </row>
    <row r="482" spans="1:4">
      <c r="A482" s="1">
        <v>44197</v>
      </c>
      <c r="B482" t="s">
        <v>35</v>
      </c>
      <c r="C482">
        <v>3</v>
      </c>
      <c r="D482">
        <v>2021074</v>
      </c>
    </row>
    <row r="483" spans="1:4">
      <c r="A483" s="1">
        <v>44211</v>
      </c>
      <c r="B483" t="s">
        <v>41</v>
      </c>
      <c r="C483">
        <v>1</v>
      </c>
      <c r="D483">
        <v>3526535</v>
      </c>
    </row>
    <row r="484" spans="1:4">
      <c r="A484" s="1">
        <v>44365</v>
      </c>
      <c r="B484" t="s">
        <v>41</v>
      </c>
      <c r="C484">
        <v>1</v>
      </c>
      <c r="D484">
        <v>3351764</v>
      </c>
    </row>
    <row r="485" spans="1:4">
      <c r="A485" s="1">
        <v>44379</v>
      </c>
      <c r="B485" t="s">
        <v>41</v>
      </c>
      <c r="C485">
        <v>1</v>
      </c>
      <c r="D485">
        <v>3272179</v>
      </c>
    </row>
    <row r="486" spans="1:4">
      <c r="A486" s="1">
        <v>44316</v>
      </c>
      <c r="B486" t="s">
        <v>35</v>
      </c>
      <c r="C486">
        <v>3</v>
      </c>
      <c r="D486">
        <v>2245317</v>
      </c>
    </row>
    <row r="487" spans="1:4">
      <c r="A487" s="1">
        <v>44456</v>
      </c>
      <c r="B487" t="s">
        <v>33</v>
      </c>
      <c r="C487">
        <v>0</v>
      </c>
      <c r="D487">
        <v>12959441</v>
      </c>
    </row>
    <row r="488" spans="1:4">
      <c r="A488" s="1">
        <v>43924</v>
      </c>
      <c r="B488" t="s">
        <v>37</v>
      </c>
      <c r="C488">
        <v>5</v>
      </c>
      <c r="D488">
        <v>7994367</v>
      </c>
    </row>
    <row r="489" spans="1:4">
      <c r="A489" s="1">
        <v>43945</v>
      </c>
      <c r="B489" t="s">
        <v>33</v>
      </c>
      <c r="C489">
        <v>0</v>
      </c>
      <c r="D489">
        <v>1026018</v>
      </c>
    </row>
    <row r="490" spans="1:4">
      <c r="A490" s="1">
        <v>44288</v>
      </c>
      <c r="B490" t="s">
        <v>35</v>
      </c>
      <c r="C490">
        <v>3</v>
      </c>
      <c r="D490">
        <v>2104723</v>
      </c>
    </row>
    <row r="491" spans="1:4">
      <c r="A491" s="1">
        <v>44127</v>
      </c>
      <c r="B491" t="s">
        <v>41</v>
      </c>
      <c r="C491">
        <v>1</v>
      </c>
      <c r="D491">
        <v>3157745</v>
      </c>
    </row>
    <row r="492" spans="1:4">
      <c r="A492" s="1">
        <v>44547</v>
      </c>
      <c r="B492" t="s">
        <v>37</v>
      </c>
      <c r="C492">
        <v>4</v>
      </c>
      <c r="D492">
        <v>3213818</v>
      </c>
    </row>
    <row r="493" spans="1:4">
      <c r="A493" s="1">
        <v>43959</v>
      </c>
      <c r="B493" t="s">
        <v>33</v>
      </c>
      <c r="C493">
        <v>0</v>
      </c>
      <c r="D493">
        <v>1231403</v>
      </c>
    </row>
    <row r="494" spans="1:4">
      <c r="A494" s="1">
        <v>44120</v>
      </c>
      <c r="B494" t="s">
        <v>38</v>
      </c>
      <c r="C494">
        <v>6</v>
      </c>
      <c r="D494">
        <v>3042358</v>
      </c>
    </row>
    <row r="495" spans="1:4">
      <c r="A495" s="1">
        <v>43973</v>
      </c>
      <c r="B495" t="s">
        <v>41</v>
      </c>
      <c r="C495">
        <v>1</v>
      </c>
      <c r="D495">
        <v>3131806</v>
      </c>
    </row>
    <row r="496" spans="1:4">
      <c r="A496" s="1">
        <v>44267</v>
      </c>
      <c r="B496" t="s">
        <v>38</v>
      </c>
      <c r="C496">
        <v>6</v>
      </c>
      <c r="D496">
        <v>3398418</v>
      </c>
    </row>
    <row r="497" spans="1:4">
      <c r="A497" s="1">
        <v>43868</v>
      </c>
      <c r="B497" t="s">
        <v>37</v>
      </c>
      <c r="C497">
        <v>4</v>
      </c>
      <c r="D497">
        <v>3359501</v>
      </c>
    </row>
    <row r="498" spans="1:4">
      <c r="A498" s="1">
        <v>44001</v>
      </c>
      <c r="B498" t="s">
        <v>37</v>
      </c>
      <c r="C498">
        <v>4</v>
      </c>
      <c r="D498">
        <v>1465747</v>
      </c>
    </row>
    <row r="499" spans="1:4">
      <c r="A499" s="1">
        <v>44162</v>
      </c>
      <c r="B499" t="s">
        <v>37</v>
      </c>
      <c r="C499">
        <v>5</v>
      </c>
      <c r="D499">
        <v>7722662</v>
      </c>
    </row>
    <row r="500" spans="1:4">
      <c r="A500" s="1">
        <v>44232</v>
      </c>
      <c r="B500" t="s">
        <v>35</v>
      </c>
      <c r="C500">
        <v>3</v>
      </c>
      <c r="D500">
        <v>1883270</v>
      </c>
    </row>
    <row r="501" spans="1:4">
      <c r="A501" s="1">
        <v>44491</v>
      </c>
      <c r="B501" t="s">
        <v>34</v>
      </c>
      <c r="C501">
        <v>7</v>
      </c>
      <c r="D501">
        <v>11277339</v>
      </c>
    </row>
    <row r="502" spans="1:4">
      <c r="A502" s="1">
        <v>44330</v>
      </c>
      <c r="B502" t="s">
        <v>38</v>
      </c>
      <c r="C502">
        <v>6</v>
      </c>
      <c r="D502">
        <v>2943672</v>
      </c>
    </row>
    <row r="503" spans="1:4">
      <c r="A503" s="1">
        <v>44421</v>
      </c>
      <c r="B503" t="s">
        <v>41</v>
      </c>
      <c r="C503">
        <v>1</v>
      </c>
      <c r="D503">
        <v>3241670</v>
      </c>
    </row>
    <row r="504" spans="1:4">
      <c r="A504" s="1">
        <v>44421</v>
      </c>
      <c r="B504" t="s">
        <v>36</v>
      </c>
      <c r="C504">
        <v>2</v>
      </c>
      <c r="D504">
        <v>2243950</v>
      </c>
    </row>
    <row r="505" spans="1:4">
      <c r="A505" s="1">
        <v>44372</v>
      </c>
      <c r="B505" t="s">
        <v>37</v>
      </c>
      <c r="C505">
        <v>4</v>
      </c>
      <c r="D505">
        <v>3086407</v>
      </c>
    </row>
    <row r="506" spans="1:4">
      <c r="A506" s="1">
        <v>44365</v>
      </c>
      <c r="B506" t="s">
        <v>37</v>
      </c>
      <c r="C506">
        <v>4</v>
      </c>
      <c r="D506">
        <v>3059946</v>
      </c>
    </row>
    <row r="507" spans="1:4">
      <c r="A507" s="1">
        <v>44379</v>
      </c>
      <c r="B507" t="s">
        <v>37</v>
      </c>
      <c r="C507">
        <v>4</v>
      </c>
      <c r="D507">
        <v>3098533</v>
      </c>
    </row>
    <row r="508" spans="1:4">
      <c r="A508" s="1">
        <v>43924</v>
      </c>
      <c r="B508" t="s">
        <v>36</v>
      </c>
      <c r="C508">
        <v>2</v>
      </c>
      <c r="D508">
        <v>2216135</v>
      </c>
    </row>
    <row r="509" spans="1:4">
      <c r="A509" s="1">
        <v>43861</v>
      </c>
      <c r="B509" t="s">
        <v>38</v>
      </c>
      <c r="C509">
        <v>6</v>
      </c>
      <c r="D509">
        <v>3070479</v>
      </c>
    </row>
    <row r="510" spans="1:4">
      <c r="A510" s="1">
        <v>43861</v>
      </c>
      <c r="B510" t="s">
        <v>37</v>
      </c>
      <c r="C510">
        <v>5</v>
      </c>
      <c r="D510">
        <v>7839692</v>
      </c>
    </row>
    <row r="511" spans="1:4">
      <c r="A511" s="1">
        <v>44008</v>
      </c>
      <c r="B511" t="s">
        <v>33</v>
      </c>
      <c r="C511">
        <v>0</v>
      </c>
      <c r="D511">
        <v>2072910</v>
      </c>
    </row>
    <row r="512" spans="1:4">
      <c r="A512" s="1">
        <v>44043</v>
      </c>
      <c r="B512" t="s">
        <v>35</v>
      </c>
      <c r="C512">
        <v>3</v>
      </c>
      <c r="D512">
        <v>1394744</v>
      </c>
    </row>
    <row r="513" spans="1:4">
      <c r="A513" s="1">
        <v>44225</v>
      </c>
      <c r="B513" t="s">
        <v>33</v>
      </c>
      <c r="C513">
        <v>0</v>
      </c>
      <c r="D513">
        <v>7172312</v>
      </c>
    </row>
    <row r="514" spans="1:4">
      <c r="A514" s="1">
        <v>44253</v>
      </c>
      <c r="B514" t="s">
        <v>34</v>
      </c>
      <c r="C514">
        <v>7</v>
      </c>
      <c r="D514">
        <v>11162760</v>
      </c>
    </row>
    <row r="515" spans="1:4">
      <c r="A515" s="1">
        <v>44281</v>
      </c>
      <c r="B515" t="s">
        <v>41</v>
      </c>
      <c r="C515">
        <v>1</v>
      </c>
      <c r="D515">
        <v>3348007</v>
      </c>
    </row>
    <row r="516" spans="1:4">
      <c r="A516" s="1">
        <v>43952</v>
      </c>
      <c r="B516" t="s">
        <v>36</v>
      </c>
      <c r="C516">
        <v>2</v>
      </c>
      <c r="D516">
        <v>2617141</v>
      </c>
    </row>
    <row r="517" spans="1:4">
      <c r="A517" s="1">
        <v>44064</v>
      </c>
      <c r="B517" t="s">
        <v>37</v>
      </c>
      <c r="C517">
        <v>4</v>
      </c>
      <c r="D517">
        <v>2294239</v>
      </c>
    </row>
    <row r="518" spans="1:4">
      <c r="A518" s="1">
        <v>44190</v>
      </c>
      <c r="B518" t="s">
        <v>37</v>
      </c>
      <c r="C518">
        <v>4</v>
      </c>
      <c r="D518">
        <v>2773355</v>
      </c>
    </row>
    <row r="519" spans="1:4">
      <c r="A519" s="1">
        <v>44393</v>
      </c>
      <c r="B519" t="s">
        <v>35</v>
      </c>
      <c r="C519">
        <v>3</v>
      </c>
      <c r="D519">
        <v>2392341</v>
      </c>
    </row>
    <row r="520" spans="1:4">
      <c r="A520" s="1">
        <v>44050</v>
      </c>
      <c r="B520" t="s">
        <v>37</v>
      </c>
      <c r="C520">
        <v>4</v>
      </c>
      <c r="D520">
        <v>2108556</v>
      </c>
    </row>
    <row r="521" spans="1:4">
      <c r="A521" s="1">
        <v>44155</v>
      </c>
      <c r="B521" t="s">
        <v>36</v>
      </c>
      <c r="C521">
        <v>2</v>
      </c>
      <c r="D521">
        <v>2371864</v>
      </c>
    </row>
    <row r="522" spans="1:4">
      <c r="A522" s="1">
        <v>44449</v>
      </c>
      <c r="B522" t="s">
        <v>35</v>
      </c>
      <c r="C522">
        <v>3</v>
      </c>
      <c r="D522">
        <v>2404800</v>
      </c>
    </row>
    <row r="523" spans="1:4">
      <c r="A523" s="1">
        <v>44323</v>
      </c>
      <c r="B523" t="s">
        <v>34</v>
      </c>
      <c r="C523">
        <v>7</v>
      </c>
      <c r="D523">
        <v>10737047</v>
      </c>
    </row>
    <row r="524" spans="1:4">
      <c r="A524" s="1">
        <v>44043</v>
      </c>
      <c r="B524" t="s">
        <v>38</v>
      </c>
      <c r="C524">
        <v>6</v>
      </c>
      <c r="D524">
        <v>2255022</v>
      </c>
    </row>
    <row r="525" spans="1:4">
      <c r="A525" s="1">
        <v>43903</v>
      </c>
      <c r="B525" t="s">
        <v>37</v>
      </c>
      <c r="C525">
        <v>5</v>
      </c>
      <c r="D525">
        <v>7624196</v>
      </c>
    </row>
    <row r="526" spans="1:4">
      <c r="A526" s="1">
        <v>43896</v>
      </c>
      <c r="B526" t="s">
        <v>35</v>
      </c>
      <c r="C526">
        <v>3</v>
      </c>
      <c r="D526">
        <v>2672336</v>
      </c>
    </row>
    <row r="527" spans="1:4">
      <c r="A527" s="1">
        <v>43826</v>
      </c>
      <c r="B527" t="s">
        <v>33</v>
      </c>
      <c r="C527">
        <v>0</v>
      </c>
      <c r="D527">
        <v>20774</v>
      </c>
    </row>
    <row r="528" spans="1:4">
      <c r="A528" s="1">
        <v>44351</v>
      </c>
      <c r="B528" t="s">
        <v>34</v>
      </c>
      <c r="C528">
        <v>7</v>
      </c>
      <c r="D528">
        <v>10741125</v>
      </c>
    </row>
    <row r="529" spans="1:4">
      <c r="A529" s="1">
        <v>43945</v>
      </c>
      <c r="B529" t="s">
        <v>37</v>
      </c>
      <c r="C529">
        <v>4</v>
      </c>
      <c r="D529">
        <v>2667476</v>
      </c>
    </row>
    <row r="530" spans="1:4">
      <c r="A530" s="1">
        <v>43903</v>
      </c>
      <c r="B530" t="s">
        <v>41</v>
      </c>
      <c r="C530">
        <v>1</v>
      </c>
      <c r="D530">
        <v>3066017</v>
      </c>
    </row>
    <row r="531" spans="1:4">
      <c r="A531" s="1">
        <v>43889</v>
      </c>
      <c r="B531" t="s">
        <v>38</v>
      </c>
      <c r="C531">
        <v>6</v>
      </c>
      <c r="D531">
        <v>3659500</v>
      </c>
    </row>
    <row r="532" spans="1:4">
      <c r="A532" s="1">
        <v>44085</v>
      </c>
      <c r="B532" t="s">
        <v>41</v>
      </c>
      <c r="C532">
        <v>1</v>
      </c>
      <c r="D532">
        <v>3186662</v>
      </c>
    </row>
    <row r="533" spans="1:4">
      <c r="A533" s="1">
        <v>43959</v>
      </c>
      <c r="B533" t="s">
        <v>37</v>
      </c>
      <c r="C533">
        <v>5</v>
      </c>
      <c r="D533">
        <v>6093683</v>
      </c>
    </row>
    <row r="534" spans="1:4">
      <c r="A534" s="1">
        <v>44512</v>
      </c>
      <c r="B534" t="s">
        <v>33</v>
      </c>
      <c r="C534">
        <v>0</v>
      </c>
      <c r="D534">
        <v>14440241</v>
      </c>
    </row>
    <row r="535" spans="1:4">
      <c r="A535" s="1">
        <v>44407</v>
      </c>
      <c r="B535" t="s">
        <v>34</v>
      </c>
      <c r="C535">
        <v>7</v>
      </c>
      <c r="D535">
        <v>10991245</v>
      </c>
    </row>
    <row r="536" spans="1:4">
      <c r="A536" s="1">
        <v>44246</v>
      </c>
      <c r="B536" t="s">
        <v>33</v>
      </c>
      <c r="C536">
        <v>0</v>
      </c>
      <c r="D536">
        <v>7859787</v>
      </c>
    </row>
    <row r="537" spans="1:4">
      <c r="A537" s="1">
        <v>43854</v>
      </c>
      <c r="B537" t="s">
        <v>37</v>
      </c>
      <c r="C537">
        <v>4</v>
      </c>
      <c r="D537">
        <v>3376400</v>
      </c>
    </row>
    <row r="538" spans="1:4">
      <c r="A538" s="1">
        <v>44386</v>
      </c>
      <c r="B538" t="s">
        <v>37</v>
      </c>
      <c r="C538">
        <v>5</v>
      </c>
      <c r="D538">
        <v>7623902</v>
      </c>
    </row>
    <row r="539" spans="1:4">
      <c r="A539" s="1">
        <v>44386</v>
      </c>
      <c r="B539" t="s">
        <v>41</v>
      </c>
      <c r="C539">
        <v>1</v>
      </c>
      <c r="D539">
        <v>3272987</v>
      </c>
    </row>
    <row r="540" spans="1:4">
      <c r="A540" s="1">
        <v>44351</v>
      </c>
      <c r="B540" t="s">
        <v>38</v>
      </c>
      <c r="C540">
        <v>6</v>
      </c>
      <c r="D540">
        <v>3274448</v>
      </c>
    </row>
    <row r="541" spans="1:4">
      <c r="A541" s="1">
        <v>44274</v>
      </c>
      <c r="B541" t="s">
        <v>35</v>
      </c>
      <c r="C541">
        <v>3</v>
      </c>
      <c r="D541">
        <v>1961012</v>
      </c>
    </row>
    <row r="542" spans="1:4">
      <c r="A542" s="1">
        <v>44057</v>
      </c>
      <c r="B542" t="s">
        <v>36</v>
      </c>
      <c r="C542">
        <v>2</v>
      </c>
      <c r="D542">
        <v>2477269</v>
      </c>
    </row>
    <row r="543" spans="1:4">
      <c r="A543" s="1">
        <v>44309</v>
      </c>
      <c r="B543" t="s">
        <v>34</v>
      </c>
      <c r="C543">
        <v>7</v>
      </c>
      <c r="D543">
        <v>10812524</v>
      </c>
    </row>
    <row r="544" spans="1:4">
      <c r="A544" s="1">
        <v>44288</v>
      </c>
      <c r="B544" t="s">
        <v>38</v>
      </c>
      <c r="C544">
        <v>6</v>
      </c>
      <c r="D544">
        <v>2480174</v>
      </c>
    </row>
    <row r="545" spans="1:4">
      <c r="A545" s="1">
        <v>43889</v>
      </c>
      <c r="B545" t="s">
        <v>36</v>
      </c>
      <c r="C545">
        <v>2</v>
      </c>
      <c r="D545">
        <v>2116303</v>
      </c>
    </row>
    <row r="546" spans="1:4">
      <c r="A546" s="1">
        <v>44169</v>
      </c>
      <c r="B546" t="s">
        <v>33</v>
      </c>
      <c r="C546">
        <v>0</v>
      </c>
      <c r="D546">
        <v>5613505</v>
      </c>
    </row>
    <row r="547" spans="1:4">
      <c r="A547" s="1">
        <v>44064</v>
      </c>
      <c r="B547" t="s">
        <v>33</v>
      </c>
      <c r="C547">
        <v>0</v>
      </c>
      <c r="D547">
        <v>3184091</v>
      </c>
    </row>
    <row r="548" spans="1:4">
      <c r="A548" s="1">
        <v>44351</v>
      </c>
      <c r="B548" t="s">
        <v>36</v>
      </c>
      <c r="C548">
        <v>2</v>
      </c>
      <c r="D548">
        <v>2297036</v>
      </c>
    </row>
    <row r="549" spans="1:4">
      <c r="A549" s="1">
        <v>44043</v>
      </c>
      <c r="B549" t="s">
        <v>33</v>
      </c>
      <c r="C549">
        <v>0</v>
      </c>
      <c r="D549">
        <v>2775263</v>
      </c>
    </row>
    <row r="550" spans="1:4">
      <c r="A550" s="1">
        <v>43826</v>
      </c>
      <c r="B550" t="s">
        <v>38</v>
      </c>
      <c r="C550">
        <v>6</v>
      </c>
      <c r="D550">
        <v>2883429</v>
      </c>
    </row>
    <row r="551" spans="1:4">
      <c r="A551" s="1">
        <v>44295</v>
      </c>
      <c r="B551" t="s">
        <v>33</v>
      </c>
      <c r="C551">
        <v>0</v>
      </c>
      <c r="D551">
        <v>9732445</v>
      </c>
    </row>
    <row r="552" spans="1:4">
      <c r="A552" s="1">
        <v>43826</v>
      </c>
      <c r="B552" t="s">
        <v>37</v>
      </c>
      <c r="C552">
        <v>5</v>
      </c>
      <c r="D552">
        <v>7820191</v>
      </c>
    </row>
    <row r="553" spans="1:4">
      <c r="A553" s="1">
        <v>44407</v>
      </c>
      <c r="B553" t="s">
        <v>37</v>
      </c>
      <c r="C553">
        <v>5</v>
      </c>
      <c r="D553">
        <v>7604853</v>
      </c>
    </row>
    <row r="554" spans="1:4">
      <c r="A554" s="1">
        <v>44302</v>
      </c>
      <c r="B554" t="s">
        <v>41</v>
      </c>
      <c r="C554">
        <v>1</v>
      </c>
      <c r="D554">
        <v>3466826</v>
      </c>
    </row>
    <row r="555" spans="1:4">
      <c r="A555" s="1">
        <v>44155</v>
      </c>
      <c r="B555" t="s">
        <v>37</v>
      </c>
      <c r="C555">
        <v>4</v>
      </c>
      <c r="D555">
        <v>2813827</v>
      </c>
    </row>
    <row r="556" spans="1:4">
      <c r="A556" s="1">
        <v>44316</v>
      </c>
      <c r="B556" t="s">
        <v>37</v>
      </c>
      <c r="C556">
        <v>5</v>
      </c>
      <c r="D556">
        <v>7594675</v>
      </c>
    </row>
    <row r="557" spans="1:4">
      <c r="A557" s="1">
        <v>44358</v>
      </c>
      <c r="B557" t="s">
        <v>41</v>
      </c>
      <c r="C557">
        <v>1</v>
      </c>
      <c r="D557">
        <v>3367870</v>
      </c>
    </row>
    <row r="558" spans="1:4">
      <c r="A558" s="1">
        <v>44162</v>
      </c>
      <c r="B558" t="s">
        <v>38</v>
      </c>
      <c r="C558">
        <v>6</v>
      </c>
      <c r="D558">
        <v>3237811</v>
      </c>
    </row>
    <row r="559" spans="1:4">
      <c r="A559" s="1">
        <v>44505</v>
      </c>
      <c r="B559" t="s">
        <v>34</v>
      </c>
      <c r="C559">
        <v>7</v>
      </c>
      <c r="D559">
        <v>11312833</v>
      </c>
    </row>
    <row r="560" spans="1:4">
      <c r="A560" s="1">
        <v>43882</v>
      </c>
      <c r="B560" t="s">
        <v>36</v>
      </c>
      <c r="C560">
        <v>2</v>
      </c>
      <c r="D560">
        <v>2142008</v>
      </c>
    </row>
    <row r="561" spans="1:4">
      <c r="A561" s="1">
        <v>44442</v>
      </c>
      <c r="B561" t="s">
        <v>34</v>
      </c>
      <c r="C561">
        <v>7</v>
      </c>
      <c r="D561">
        <v>11040574</v>
      </c>
    </row>
    <row r="562" spans="1:4">
      <c r="A562" s="1">
        <v>44491</v>
      </c>
      <c r="B562" t="s">
        <v>33</v>
      </c>
      <c r="C562">
        <v>0</v>
      </c>
      <c r="D562">
        <v>13879282</v>
      </c>
    </row>
    <row r="563" spans="1:4">
      <c r="A563" s="1">
        <v>43826</v>
      </c>
      <c r="B563" t="s">
        <v>37</v>
      </c>
      <c r="C563">
        <v>4</v>
      </c>
      <c r="D563">
        <v>3403319</v>
      </c>
    </row>
    <row r="564" spans="1:4">
      <c r="A564" s="1">
        <v>44540</v>
      </c>
      <c r="B564" t="s">
        <v>38</v>
      </c>
      <c r="C564">
        <v>6</v>
      </c>
      <c r="D564">
        <v>3074398</v>
      </c>
    </row>
    <row r="565" spans="1:4">
      <c r="A565" s="1">
        <v>44407</v>
      </c>
      <c r="B565" t="s">
        <v>37</v>
      </c>
      <c r="C565">
        <v>4</v>
      </c>
      <c r="D565">
        <v>3162658</v>
      </c>
    </row>
    <row r="566" spans="1:4">
      <c r="A566" s="1">
        <v>44400</v>
      </c>
      <c r="B566" t="s">
        <v>37</v>
      </c>
      <c r="C566">
        <v>4</v>
      </c>
      <c r="D566">
        <v>3145790</v>
      </c>
    </row>
    <row r="567" spans="1:4">
      <c r="A567" s="1">
        <v>44078</v>
      </c>
      <c r="B567" t="s">
        <v>41</v>
      </c>
      <c r="C567">
        <v>1</v>
      </c>
      <c r="D567">
        <v>3190023</v>
      </c>
    </row>
    <row r="568" spans="1:4">
      <c r="A568" s="1">
        <v>44057</v>
      </c>
      <c r="B568" t="s">
        <v>33</v>
      </c>
      <c r="C568">
        <v>0</v>
      </c>
      <c r="D568">
        <v>3044842</v>
      </c>
    </row>
    <row r="569" spans="1:4">
      <c r="A569" s="1">
        <v>43847</v>
      </c>
      <c r="B569" t="s">
        <v>35</v>
      </c>
      <c r="C569">
        <v>3</v>
      </c>
      <c r="D569">
        <v>2604523</v>
      </c>
    </row>
    <row r="570" spans="1:4">
      <c r="A570" s="1">
        <v>44001</v>
      </c>
      <c r="B570" t="s">
        <v>41</v>
      </c>
      <c r="C570">
        <v>1</v>
      </c>
      <c r="D570">
        <v>3079478</v>
      </c>
    </row>
    <row r="571" spans="1:4">
      <c r="A571" s="1">
        <v>43966</v>
      </c>
      <c r="B571" t="s">
        <v>37</v>
      </c>
      <c r="C571">
        <v>5</v>
      </c>
      <c r="D571">
        <v>5034459</v>
      </c>
    </row>
    <row r="572" spans="1:4">
      <c r="A572" s="1">
        <v>44442</v>
      </c>
      <c r="B572" t="s">
        <v>37</v>
      </c>
      <c r="C572">
        <v>5</v>
      </c>
      <c r="D572">
        <v>7571620</v>
      </c>
    </row>
    <row r="573" spans="1:4">
      <c r="A573" s="1">
        <v>44470</v>
      </c>
      <c r="B573" t="s">
        <v>37</v>
      </c>
      <c r="C573">
        <v>4</v>
      </c>
      <c r="D573">
        <v>3247797</v>
      </c>
    </row>
    <row r="574" spans="1:4">
      <c r="A574" s="1">
        <v>43826</v>
      </c>
      <c r="B574" t="s">
        <v>34</v>
      </c>
      <c r="C574">
        <v>7</v>
      </c>
      <c r="D574">
        <v>6734991</v>
      </c>
    </row>
    <row r="575" spans="1:4">
      <c r="A575" s="1">
        <v>44477</v>
      </c>
      <c r="B575" t="s">
        <v>37</v>
      </c>
      <c r="C575">
        <v>5</v>
      </c>
      <c r="D575">
        <v>7540223</v>
      </c>
    </row>
    <row r="576" spans="1:4">
      <c r="A576" s="1">
        <v>44400</v>
      </c>
      <c r="B576" t="s">
        <v>34</v>
      </c>
      <c r="C576">
        <v>7</v>
      </c>
      <c r="D576">
        <v>10968636</v>
      </c>
    </row>
    <row r="577" spans="1:4">
      <c r="A577" s="1">
        <v>43917</v>
      </c>
      <c r="B577" t="s">
        <v>36</v>
      </c>
      <c r="C577">
        <v>2</v>
      </c>
      <c r="D577">
        <v>2126382</v>
      </c>
    </row>
    <row r="578" spans="1:4">
      <c r="A578" s="1">
        <v>44239</v>
      </c>
      <c r="B578" t="s">
        <v>33</v>
      </c>
      <c r="C578">
        <v>0</v>
      </c>
      <c r="D578">
        <v>7628938</v>
      </c>
    </row>
    <row r="579" spans="1:4">
      <c r="A579" s="1">
        <v>44029</v>
      </c>
      <c r="B579" t="s">
        <v>34</v>
      </c>
      <c r="C579">
        <v>7</v>
      </c>
      <c r="D579">
        <v>13608657</v>
      </c>
    </row>
    <row r="580" spans="1:4">
      <c r="A580" s="1">
        <v>44386</v>
      </c>
      <c r="B580" t="s">
        <v>38</v>
      </c>
      <c r="C580">
        <v>6</v>
      </c>
      <c r="D580">
        <v>3113239</v>
      </c>
    </row>
    <row r="581" spans="1:4">
      <c r="A581" s="1">
        <v>43896</v>
      </c>
      <c r="B581" t="s">
        <v>41</v>
      </c>
      <c r="C581">
        <v>1</v>
      </c>
      <c r="D581">
        <v>3052142</v>
      </c>
    </row>
    <row r="582" spans="1:4">
      <c r="A582" s="1">
        <v>44162</v>
      </c>
      <c r="B582" t="s">
        <v>33</v>
      </c>
      <c r="C582">
        <v>0</v>
      </c>
      <c r="D582">
        <v>5430504</v>
      </c>
    </row>
    <row r="583" spans="1:4">
      <c r="A583" s="1">
        <v>43952</v>
      </c>
      <c r="B583" t="s">
        <v>38</v>
      </c>
      <c r="C583">
        <v>6</v>
      </c>
      <c r="D583">
        <v>4571723</v>
      </c>
    </row>
    <row r="584" spans="1:4">
      <c r="A584" s="1">
        <v>44274</v>
      </c>
      <c r="B584" t="s">
        <v>37</v>
      </c>
      <c r="C584">
        <v>5</v>
      </c>
      <c r="D584">
        <v>7285212</v>
      </c>
    </row>
    <row r="585" spans="1:4">
      <c r="A585" s="1">
        <v>44505</v>
      </c>
      <c r="B585" t="s">
        <v>36</v>
      </c>
      <c r="C585">
        <v>2</v>
      </c>
      <c r="D585">
        <v>2305127</v>
      </c>
    </row>
    <row r="586" spans="1:4">
      <c r="A586" s="1">
        <v>43994</v>
      </c>
      <c r="B586" t="s">
        <v>38</v>
      </c>
      <c r="C586">
        <v>6</v>
      </c>
      <c r="D586">
        <v>4226346</v>
      </c>
    </row>
    <row r="587" spans="1:4">
      <c r="A587" s="1">
        <v>44134</v>
      </c>
      <c r="B587" t="s">
        <v>38</v>
      </c>
      <c r="C587">
        <v>6</v>
      </c>
      <c r="D587">
        <v>3193704</v>
      </c>
    </row>
    <row r="588" spans="1:4">
      <c r="A588" s="1">
        <v>44064</v>
      </c>
      <c r="B588" t="s">
        <v>36</v>
      </c>
      <c r="C588">
        <v>2</v>
      </c>
      <c r="D588">
        <v>2455010</v>
      </c>
    </row>
    <row r="589" spans="1:4">
      <c r="A589" s="1">
        <v>43910</v>
      </c>
      <c r="B589" t="s">
        <v>36</v>
      </c>
      <c r="C589">
        <v>2</v>
      </c>
      <c r="D589">
        <v>2149920</v>
      </c>
    </row>
    <row r="590" spans="1:4">
      <c r="A590" s="1">
        <v>44407</v>
      </c>
      <c r="B590" t="s">
        <v>33</v>
      </c>
      <c r="C590">
        <v>0</v>
      </c>
      <c r="D590">
        <v>11724854</v>
      </c>
    </row>
    <row r="591" spans="1:4">
      <c r="A591" s="1">
        <v>44323</v>
      </c>
      <c r="B591" t="s">
        <v>33</v>
      </c>
      <c r="C591">
        <v>0</v>
      </c>
      <c r="D591">
        <v>10061478</v>
      </c>
    </row>
    <row r="592" spans="1:4">
      <c r="A592" s="1">
        <v>43875</v>
      </c>
      <c r="B592" t="s">
        <v>35</v>
      </c>
      <c r="C592">
        <v>3</v>
      </c>
      <c r="D592">
        <v>2629805</v>
      </c>
    </row>
    <row r="593" spans="1:4">
      <c r="A593" s="1">
        <v>44274</v>
      </c>
      <c r="B593" t="s">
        <v>38</v>
      </c>
      <c r="C593">
        <v>6</v>
      </c>
      <c r="D593">
        <v>2948651</v>
      </c>
    </row>
    <row r="594" spans="1:4">
      <c r="A594" s="1">
        <v>44477</v>
      </c>
      <c r="B594" t="s">
        <v>34</v>
      </c>
      <c r="C594">
        <v>7</v>
      </c>
      <c r="D594">
        <v>11187641</v>
      </c>
    </row>
    <row r="595" spans="1:4">
      <c r="A595" s="1">
        <v>44540</v>
      </c>
      <c r="B595" t="s">
        <v>37</v>
      </c>
      <c r="C595">
        <v>5</v>
      </c>
      <c r="D595">
        <v>7440575</v>
      </c>
    </row>
    <row r="596" spans="1:4">
      <c r="A596" s="1">
        <v>44400</v>
      </c>
      <c r="B596" t="s">
        <v>37</v>
      </c>
      <c r="C596">
        <v>5</v>
      </c>
      <c r="D596">
        <v>7624229</v>
      </c>
    </row>
    <row r="597" spans="1:4">
      <c r="A597" s="1">
        <v>44302</v>
      </c>
      <c r="B597" t="s">
        <v>38</v>
      </c>
      <c r="C597">
        <v>6</v>
      </c>
      <c r="D597">
        <v>2579371</v>
      </c>
    </row>
    <row r="598" spans="1:4">
      <c r="A598" s="1">
        <v>44533</v>
      </c>
      <c r="B598" t="s">
        <v>37</v>
      </c>
      <c r="C598">
        <v>5</v>
      </c>
      <c r="D598">
        <v>7419227</v>
      </c>
    </row>
    <row r="599" spans="1:4">
      <c r="A599" s="1">
        <v>44141</v>
      </c>
      <c r="B599" t="s">
        <v>35</v>
      </c>
      <c r="C599">
        <v>3</v>
      </c>
      <c r="D599">
        <v>2100318</v>
      </c>
    </row>
    <row r="600" spans="1:4">
      <c r="A600" s="1">
        <v>44169</v>
      </c>
      <c r="B600" t="s">
        <v>37</v>
      </c>
      <c r="C600">
        <v>5</v>
      </c>
      <c r="D600">
        <v>7747786</v>
      </c>
    </row>
    <row r="601" spans="1:4">
      <c r="A601" s="1">
        <v>43924</v>
      </c>
      <c r="B601" t="s">
        <v>34</v>
      </c>
      <c r="C601">
        <v>7</v>
      </c>
      <c r="D601">
        <v>9133255</v>
      </c>
    </row>
    <row r="602" spans="1:4">
      <c r="A602" s="1">
        <v>43910</v>
      </c>
      <c r="B602" t="s">
        <v>34</v>
      </c>
      <c r="C602">
        <v>7</v>
      </c>
      <c r="D602">
        <v>8665269</v>
      </c>
    </row>
    <row r="603" spans="1:4">
      <c r="A603" s="1">
        <v>43875</v>
      </c>
      <c r="B603" t="s">
        <v>41</v>
      </c>
      <c r="C603">
        <v>1</v>
      </c>
      <c r="D603">
        <v>3086236</v>
      </c>
    </row>
    <row r="604" spans="1:4">
      <c r="A604" s="1">
        <v>44071</v>
      </c>
      <c r="B604" t="s">
        <v>35</v>
      </c>
      <c r="C604">
        <v>3</v>
      </c>
      <c r="D604">
        <v>1676880</v>
      </c>
    </row>
    <row r="605" spans="1:4">
      <c r="A605" s="1">
        <v>44008</v>
      </c>
      <c r="B605" t="s">
        <v>37</v>
      </c>
      <c r="C605">
        <v>4</v>
      </c>
      <c r="D605">
        <v>1497731</v>
      </c>
    </row>
    <row r="606" spans="1:4">
      <c r="A606" s="1">
        <v>43945</v>
      </c>
      <c r="B606" t="s">
        <v>38</v>
      </c>
      <c r="C606">
        <v>6</v>
      </c>
      <c r="D606">
        <v>3958349</v>
      </c>
    </row>
    <row r="607" spans="1:4">
      <c r="A607" s="1">
        <v>43882</v>
      </c>
      <c r="B607" t="s">
        <v>38</v>
      </c>
      <c r="C607">
        <v>6</v>
      </c>
      <c r="D607">
        <v>3675504</v>
      </c>
    </row>
    <row r="608" spans="1:4">
      <c r="A608" s="1">
        <v>44197</v>
      </c>
      <c r="B608" t="s">
        <v>37</v>
      </c>
      <c r="C608">
        <v>5</v>
      </c>
      <c r="D608">
        <v>7798110</v>
      </c>
    </row>
    <row r="609" spans="1:4">
      <c r="A609" s="1">
        <v>44477</v>
      </c>
      <c r="B609" t="s">
        <v>41</v>
      </c>
      <c r="C609">
        <v>1</v>
      </c>
      <c r="D609">
        <v>3167025</v>
      </c>
    </row>
    <row r="610" spans="1:4">
      <c r="A610" s="1">
        <v>43917</v>
      </c>
      <c r="B610" t="s">
        <v>34</v>
      </c>
      <c r="C610">
        <v>7</v>
      </c>
      <c r="D610">
        <v>8931210</v>
      </c>
    </row>
    <row r="611" spans="1:4">
      <c r="A611" s="1">
        <v>44295</v>
      </c>
      <c r="B611" t="s">
        <v>34</v>
      </c>
      <c r="C611">
        <v>7</v>
      </c>
      <c r="D611">
        <v>10951570</v>
      </c>
    </row>
    <row r="612" spans="1:4">
      <c r="A612" s="1">
        <v>44218</v>
      </c>
      <c r="B612" t="s">
        <v>35</v>
      </c>
      <c r="C612">
        <v>3</v>
      </c>
      <c r="D612">
        <v>1916726</v>
      </c>
    </row>
    <row r="613" spans="1:4">
      <c r="A613" s="1">
        <v>44519</v>
      </c>
      <c r="B613" t="s">
        <v>36</v>
      </c>
      <c r="C613">
        <v>2</v>
      </c>
      <c r="D613">
        <v>2301927</v>
      </c>
    </row>
    <row r="614" spans="1:4">
      <c r="A614" s="1">
        <v>43910</v>
      </c>
      <c r="B614" t="s">
        <v>37</v>
      </c>
      <c r="C614">
        <v>4</v>
      </c>
      <c r="D614">
        <v>3376673</v>
      </c>
    </row>
    <row r="615" spans="1:4">
      <c r="A615" s="1">
        <v>44484</v>
      </c>
      <c r="B615" t="s">
        <v>41</v>
      </c>
      <c r="C615">
        <v>1</v>
      </c>
      <c r="D615">
        <v>3172056</v>
      </c>
    </row>
    <row r="616" spans="1:4">
      <c r="A616" s="1">
        <v>43833</v>
      </c>
      <c r="B616" t="s">
        <v>35</v>
      </c>
      <c r="C616">
        <v>3</v>
      </c>
      <c r="D616">
        <v>2619868</v>
      </c>
    </row>
    <row r="617" spans="1:4">
      <c r="A617" s="1">
        <v>44547</v>
      </c>
      <c r="B617" t="s">
        <v>34</v>
      </c>
      <c r="C617">
        <v>7</v>
      </c>
      <c r="D617">
        <v>11496437</v>
      </c>
    </row>
    <row r="618" spans="1:4">
      <c r="A618" s="1">
        <v>44498</v>
      </c>
      <c r="B618" t="s">
        <v>37</v>
      </c>
      <c r="C618">
        <v>4</v>
      </c>
      <c r="D618">
        <v>3284004</v>
      </c>
    </row>
    <row r="619" spans="1:4">
      <c r="A619" s="1">
        <v>44022</v>
      </c>
      <c r="B619" t="s">
        <v>37</v>
      </c>
      <c r="C619">
        <v>5</v>
      </c>
      <c r="D619">
        <v>7285936</v>
      </c>
    </row>
    <row r="620" spans="1:4">
      <c r="A620" s="1">
        <v>44211</v>
      </c>
      <c r="B620" t="s">
        <v>35</v>
      </c>
      <c r="C620">
        <v>3</v>
      </c>
      <c r="D620">
        <v>1948652</v>
      </c>
    </row>
    <row r="621" spans="1:4">
      <c r="A621" s="1">
        <v>44421</v>
      </c>
      <c r="B621" t="s">
        <v>35</v>
      </c>
      <c r="C621">
        <v>3</v>
      </c>
      <c r="D621">
        <v>2401312</v>
      </c>
    </row>
    <row r="622" spans="1:4">
      <c r="A622" s="1">
        <v>43994</v>
      </c>
      <c r="B622" t="s">
        <v>37</v>
      </c>
      <c r="C622">
        <v>4</v>
      </c>
      <c r="D622">
        <v>1510994</v>
      </c>
    </row>
    <row r="623" spans="1:4">
      <c r="A623" s="1">
        <v>44232</v>
      </c>
      <c r="B623" t="s">
        <v>34</v>
      </c>
      <c r="C623">
        <v>7</v>
      </c>
      <c r="D623">
        <v>11221581</v>
      </c>
    </row>
    <row r="624" spans="1:4">
      <c r="A624" s="1">
        <v>44204</v>
      </c>
      <c r="B624" t="s">
        <v>33</v>
      </c>
      <c r="C624">
        <v>0</v>
      </c>
      <c r="D624">
        <v>6580684</v>
      </c>
    </row>
    <row r="625" spans="1:4">
      <c r="A625" s="1">
        <v>43847</v>
      </c>
      <c r="B625" t="s">
        <v>38</v>
      </c>
      <c r="C625">
        <v>6</v>
      </c>
      <c r="D625">
        <v>2978506</v>
      </c>
    </row>
    <row r="626" spans="1:4">
      <c r="A626" s="1">
        <v>43833</v>
      </c>
      <c r="B626" t="s">
        <v>34</v>
      </c>
      <c r="C626">
        <v>7</v>
      </c>
      <c r="D626">
        <v>6918454</v>
      </c>
    </row>
    <row r="627" spans="1:4">
      <c r="A627" s="1">
        <v>44463</v>
      </c>
      <c r="B627" t="s">
        <v>37</v>
      </c>
      <c r="C627">
        <v>4</v>
      </c>
      <c r="D627">
        <v>3242734</v>
      </c>
    </row>
    <row r="628" spans="1:4">
      <c r="A628" s="1">
        <v>44477</v>
      </c>
      <c r="B628" t="s">
        <v>38</v>
      </c>
      <c r="C628">
        <v>6</v>
      </c>
      <c r="D628">
        <v>3252067</v>
      </c>
    </row>
    <row r="629" spans="1:4">
      <c r="A629" s="1">
        <v>44491</v>
      </c>
      <c r="B629" t="s">
        <v>37</v>
      </c>
      <c r="C629">
        <v>5</v>
      </c>
      <c r="D629">
        <v>7493491</v>
      </c>
    </row>
    <row r="630" spans="1:4">
      <c r="A630" s="1">
        <v>43854</v>
      </c>
      <c r="B630" t="s">
        <v>35</v>
      </c>
      <c r="C630">
        <v>3</v>
      </c>
      <c r="D630">
        <v>2607074</v>
      </c>
    </row>
    <row r="631" spans="1:4">
      <c r="A631" s="1">
        <v>44421</v>
      </c>
      <c r="B631" t="s">
        <v>34</v>
      </c>
      <c r="C631">
        <v>7</v>
      </c>
      <c r="D631">
        <v>11013990</v>
      </c>
    </row>
    <row r="632" spans="1:4">
      <c r="A632" s="1">
        <v>44141</v>
      </c>
      <c r="B632" t="s">
        <v>37</v>
      </c>
      <c r="C632">
        <v>4</v>
      </c>
      <c r="D632">
        <v>2823347</v>
      </c>
    </row>
    <row r="633" spans="1:4">
      <c r="A633" s="1">
        <v>44414</v>
      </c>
      <c r="B633" t="s">
        <v>37</v>
      </c>
      <c r="C633">
        <v>4</v>
      </c>
      <c r="D633">
        <v>3172404</v>
      </c>
    </row>
    <row r="634" spans="1:4">
      <c r="A634" s="1">
        <v>43987</v>
      </c>
      <c r="B634" t="s">
        <v>38</v>
      </c>
      <c r="C634">
        <v>6</v>
      </c>
      <c r="D634">
        <v>5481562</v>
      </c>
    </row>
    <row r="635" spans="1:4">
      <c r="A635" s="1">
        <v>44134</v>
      </c>
      <c r="B635" t="s">
        <v>37</v>
      </c>
      <c r="C635">
        <v>4</v>
      </c>
      <c r="D635">
        <v>2821857</v>
      </c>
    </row>
    <row r="636" spans="1:4">
      <c r="A636" s="1">
        <v>43840</v>
      </c>
      <c r="B636" t="s">
        <v>37</v>
      </c>
      <c r="C636">
        <v>4</v>
      </c>
      <c r="D636">
        <v>3387315</v>
      </c>
    </row>
    <row r="637" spans="1:4">
      <c r="A637" s="1">
        <v>44540</v>
      </c>
      <c r="B637" t="s">
        <v>37</v>
      </c>
      <c r="C637">
        <v>4</v>
      </c>
      <c r="D637">
        <v>3235595</v>
      </c>
    </row>
    <row r="638" spans="1:4">
      <c r="A638" s="1">
        <v>44211</v>
      </c>
      <c r="B638" t="s">
        <v>37</v>
      </c>
      <c r="C638">
        <v>5</v>
      </c>
      <c r="D638">
        <v>7697770</v>
      </c>
    </row>
    <row r="639" spans="1:4">
      <c r="A639" s="1">
        <v>44211</v>
      </c>
      <c r="B639" t="s">
        <v>34</v>
      </c>
      <c r="C639">
        <v>7</v>
      </c>
      <c r="D639">
        <v>10998761</v>
      </c>
    </row>
    <row r="640" spans="1:4">
      <c r="A640" s="1">
        <v>44295</v>
      </c>
      <c r="B640" t="s">
        <v>37</v>
      </c>
      <c r="C640">
        <v>4</v>
      </c>
      <c r="D640">
        <v>2720287</v>
      </c>
    </row>
    <row r="641" spans="1:4">
      <c r="A641" s="1">
        <v>44050</v>
      </c>
      <c r="B641" t="s">
        <v>38</v>
      </c>
      <c r="C641">
        <v>6</v>
      </c>
      <c r="D641">
        <v>2361278</v>
      </c>
    </row>
    <row r="642" spans="1:4">
      <c r="A642" s="1">
        <v>44246</v>
      </c>
      <c r="B642" t="s">
        <v>38</v>
      </c>
      <c r="C642">
        <v>6</v>
      </c>
      <c r="D642">
        <v>4339681</v>
      </c>
    </row>
    <row r="643" spans="1:4">
      <c r="A643" s="1">
        <v>44029</v>
      </c>
      <c r="B643" t="s">
        <v>35</v>
      </c>
      <c r="C643">
        <v>3</v>
      </c>
      <c r="D643">
        <v>1255125</v>
      </c>
    </row>
    <row r="644" spans="1:4">
      <c r="A644" s="1">
        <v>44225</v>
      </c>
      <c r="B644" t="s">
        <v>41</v>
      </c>
      <c r="C644">
        <v>1</v>
      </c>
      <c r="D644">
        <v>3511822</v>
      </c>
    </row>
    <row r="645" spans="1:4">
      <c r="A645" s="1">
        <v>43945</v>
      </c>
      <c r="B645" t="s">
        <v>37</v>
      </c>
      <c r="C645">
        <v>5</v>
      </c>
      <c r="D645">
        <v>7295447</v>
      </c>
    </row>
    <row r="646" spans="1:4">
      <c r="A646" s="1">
        <v>44064</v>
      </c>
      <c r="B646" t="s">
        <v>35</v>
      </c>
      <c r="C646">
        <v>3</v>
      </c>
      <c r="D646">
        <v>1606066</v>
      </c>
    </row>
    <row r="647" spans="1:4">
      <c r="A647" s="1">
        <v>44351</v>
      </c>
      <c r="B647" t="s">
        <v>37</v>
      </c>
      <c r="C647">
        <v>5</v>
      </c>
      <c r="D647">
        <v>7385703</v>
      </c>
    </row>
    <row r="648" spans="1:4">
      <c r="A648" s="1">
        <v>44176</v>
      </c>
      <c r="B648" t="s">
        <v>35</v>
      </c>
      <c r="C648">
        <v>3</v>
      </c>
      <c r="D648">
        <v>2146124</v>
      </c>
    </row>
    <row r="649" spans="1:4">
      <c r="A649" s="1">
        <v>44120</v>
      </c>
      <c r="B649" t="s">
        <v>41</v>
      </c>
      <c r="C649">
        <v>1</v>
      </c>
      <c r="D649">
        <v>3154529</v>
      </c>
    </row>
    <row r="650" spans="1:4">
      <c r="A650" s="1">
        <v>44057</v>
      </c>
      <c r="B650" t="s">
        <v>41</v>
      </c>
      <c r="C650">
        <v>1</v>
      </c>
      <c r="D650">
        <v>3226592</v>
      </c>
    </row>
    <row r="651" spans="1:4">
      <c r="A651" s="1">
        <v>44190</v>
      </c>
      <c r="B651" t="s">
        <v>41</v>
      </c>
      <c r="C651">
        <v>1</v>
      </c>
      <c r="D651">
        <v>3578075</v>
      </c>
    </row>
    <row r="652" spans="1:4">
      <c r="A652" s="1">
        <v>44176</v>
      </c>
      <c r="B652" t="s">
        <v>36</v>
      </c>
      <c r="C652">
        <v>2</v>
      </c>
      <c r="D652">
        <v>2441334</v>
      </c>
    </row>
    <row r="653" spans="1:4">
      <c r="A653" s="1">
        <v>44463</v>
      </c>
      <c r="B653" t="s">
        <v>38</v>
      </c>
      <c r="C653">
        <v>6</v>
      </c>
      <c r="D653">
        <v>3217685</v>
      </c>
    </row>
    <row r="654" spans="1:4">
      <c r="A654" s="1">
        <v>44463</v>
      </c>
      <c r="B654" t="s">
        <v>33</v>
      </c>
      <c r="C654">
        <v>0</v>
      </c>
      <c r="D654">
        <v>13146054</v>
      </c>
    </row>
    <row r="655" spans="1:4">
      <c r="A655" s="1">
        <v>44540</v>
      </c>
      <c r="B655" t="s">
        <v>35</v>
      </c>
      <c r="C655">
        <v>3</v>
      </c>
      <c r="D655">
        <v>2517042</v>
      </c>
    </row>
    <row r="656" spans="1:4">
      <c r="A656" s="1">
        <v>44442</v>
      </c>
      <c r="B656" t="s">
        <v>35</v>
      </c>
      <c r="C656">
        <v>3</v>
      </c>
      <c r="D656">
        <v>2399983</v>
      </c>
    </row>
    <row r="657" spans="1:4">
      <c r="A657" s="1">
        <v>44295</v>
      </c>
      <c r="B657" t="s">
        <v>35</v>
      </c>
      <c r="C657">
        <v>3</v>
      </c>
      <c r="D657">
        <v>2133150</v>
      </c>
    </row>
    <row r="658" spans="1:4">
      <c r="A658" s="1">
        <v>44295</v>
      </c>
      <c r="B658" t="s">
        <v>36</v>
      </c>
      <c r="C658">
        <v>2</v>
      </c>
      <c r="D658">
        <v>2368234</v>
      </c>
    </row>
    <row r="659" spans="1:4">
      <c r="A659" s="1">
        <v>44225</v>
      </c>
      <c r="B659" t="s">
        <v>37</v>
      </c>
      <c r="C659">
        <v>4</v>
      </c>
      <c r="D659">
        <v>2554836</v>
      </c>
    </row>
    <row r="660" spans="1:4">
      <c r="A660" s="1">
        <v>44085</v>
      </c>
      <c r="B660" t="s">
        <v>37</v>
      </c>
      <c r="C660">
        <v>4</v>
      </c>
      <c r="D660">
        <v>2539573</v>
      </c>
    </row>
    <row r="661" spans="1:4">
      <c r="A661" s="1">
        <v>44162</v>
      </c>
      <c r="B661" t="s">
        <v>37</v>
      </c>
      <c r="C661">
        <v>4</v>
      </c>
      <c r="D661">
        <v>2807707</v>
      </c>
    </row>
    <row r="662" spans="1:4">
      <c r="A662" s="1">
        <v>43994</v>
      </c>
      <c r="B662" t="s">
        <v>34</v>
      </c>
      <c r="C662">
        <v>7</v>
      </c>
      <c r="D662">
        <v>13239518</v>
      </c>
    </row>
    <row r="663" spans="1:4">
      <c r="A663" s="1">
        <v>44309</v>
      </c>
      <c r="B663" t="s">
        <v>41</v>
      </c>
      <c r="C663">
        <v>1</v>
      </c>
      <c r="D663">
        <v>3473751</v>
      </c>
    </row>
    <row r="664" spans="1:4">
      <c r="A664" s="1">
        <v>44204</v>
      </c>
      <c r="B664" t="s">
        <v>37</v>
      </c>
      <c r="C664">
        <v>5</v>
      </c>
      <c r="D664">
        <v>7773274</v>
      </c>
    </row>
    <row r="665" spans="1:4">
      <c r="A665" s="1">
        <v>44148</v>
      </c>
      <c r="B665" t="s">
        <v>37</v>
      </c>
      <c r="C665">
        <v>4</v>
      </c>
      <c r="D665">
        <v>2822692</v>
      </c>
    </row>
    <row r="666" spans="1:4">
      <c r="A666" s="1">
        <v>44428</v>
      </c>
      <c r="B666" t="s">
        <v>35</v>
      </c>
      <c r="C666">
        <v>3</v>
      </c>
      <c r="D666">
        <v>2395959</v>
      </c>
    </row>
    <row r="667" spans="1:4">
      <c r="A667" s="1">
        <v>44428</v>
      </c>
      <c r="B667" t="s">
        <v>34</v>
      </c>
      <c r="C667">
        <v>7</v>
      </c>
      <c r="D667">
        <v>11029152</v>
      </c>
    </row>
    <row r="668" spans="1:4">
      <c r="A668" s="1">
        <v>44498</v>
      </c>
      <c r="B668" t="s">
        <v>36</v>
      </c>
      <c r="C668">
        <v>2</v>
      </c>
      <c r="D668">
        <v>2296384</v>
      </c>
    </row>
    <row r="669" spans="1:4">
      <c r="A669" s="1">
        <v>43861</v>
      </c>
      <c r="B669" t="s">
        <v>37</v>
      </c>
      <c r="C669">
        <v>4</v>
      </c>
      <c r="D669">
        <v>3360707</v>
      </c>
    </row>
    <row r="670" spans="1:4">
      <c r="A670" s="1">
        <v>43959</v>
      </c>
      <c r="B670" t="s">
        <v>38</v>
      </c>
      <c r="C670">
        <v>6</v>
      </c>
      <c r="D670">
        <v>5483210</v>
      </c>
    </row>
    <row r="671" spans="1:4">
      <c r="A671" s="1">
        <v>44204</v>
      </c>
      <c r="B671" t="s">
        <v>37</v>
      </c>
      <c r="C671">
        <v>4</v>
      </c>
      <c r="D671">
        <v>2693771</v>
      </c>
    </row>
    <row r="672" spans="1:4">
      <c r="A672" s="1">
        <v>44071</v>
      </c>
      <c r="B672" t="s">
        <v>37</v>
      </c>
      <c r="C672">
        <v>5</v>
      </c>
      <c r="D672">
        <v>7779091</v>
      </c>
    </row>
    <row r="673" spans="1:4">
      <c r="A673" s="1">
        <v>43840</v>
      </c>
      <c r="B673" t="s">
        <v>36</v>
      </c>
      <c r="C673">
        <v>2</v>
      </c>
      <c r="D673">
        <v>2299051</v>
      </c>
    </row>
    <row r="674" spans="1:4">
      <c r="A674" s="1">
        <v>44092</v>
      </c>
      <c r="B674" t="s">
        <v>41</v>
      </c>
      <c r="C674">
        <v>1</v>
      </c>
      <c r="D674">
        <v>3168922</v>
      </c>
    </row>
    <row r="675" spans="1:4">
      <c r="A675" s="1">
        <v>44435</v>
      </c>
      <c r="B675" t="s">
        <v>38</v>
      </c>
      <c r="C675">
        <v>6</v>
      </c>
      <c r="D675">
        <v>3255032</v>
      </c>
    </row>
    <row r="676" spans="1:4">
      <c r="A676" s="1">
        <v>44239</v>
      </c>
      <c r="B676" t="s">
        <v>34</v>
      </c>
      <c r="C676">
        <v>7</v>
      </c>
      <c r="D676">
        <v>11198173</v>
      </c>
    </row>
    <row r="677" spans="1:4">
      <c r="A677" s="1">
        <v>43987</v>
      </c>
      <c r="B677" t="s">
        <v>37</v>
      </c>
      <c r="C677">
        <v>5</v>
      </c>
      <c r="D677">
        <v>5360257</v>
      </c>
    </row>
    <row r="678" spans="1:4">
      <c r="A678" s="1">
        <v>44155</v>
      </c>
      <c r="B678" t="s">
        <v>37</v>
      </c>
      <c r="C678">
        <v>5</v>
      </c>
      <c r="D678">
        <v>7730242</v>
      </c>
    </row>
    <row r="679" spans="1:4">
      <c r="A679" s="1">
        <v>43861</v>
      </c>
      <c r="B679" t="s">
        <v>35</v>
      </c>
      <c r="C679">
        <v>3</v>
      </c>
      <c r="D679">
        <v>2605282</v>
      </c>
    </row>
    <row r="680" spans="1:4">
      <c r="A680" s="1">
        <v>44316</v>
      </c>
      <c r="B680" t="s">
        <v>37</v>
      </c>
      <c r="C680">
        <v>4</v>
      </c>
      <c r="D680">
        <v>2865070</v>
      </c>
    </row>
    <row r="681" spans="1:4">
      <c r="A681" s="1">
        <v>43952</v>
      </c>
      <c r="B681" t="s">
        <v>37</v>
      </c>
      <c r="C681">
        <v>4</v>
      </c>
      <c r="D681">
        <v>2443463</v>
      </c>
    </row>
    <row r="682" spans="1:4">
      <c r="A682" s="1">
        <v>44204</v>
      </c>
      <c r="B682" t="s">
        <v>38</v>
      </c>
      <c r="C682">
        <v>6</v>
      </c>
      <c r="D682">
        <v>3087475</v>
      </c>
    </row>
    <row r="683" spans="1:4">
      <c r="A683" s="1">
        <v>44127</v>
      </c>
      <c r="B683" t="s">
        <v>35</v>
      </c>
      <c r="C683">
        <v>3</v>
      </c>
      <c r="D683">
        <v>2051441</v>
      </c>
    </row>
    <row r="684" spans="1:4">
      <c r="A684" s="1">
        <v>43847</v>
      </c>
      <c r="B684" t="s">
        <v>37</v>
      </c>
      <c r="C684">
        <v>4</v>
      </c>
      <c r="D684">
        <v>3384123</v>
      </c>
    </row>
    <row r="685" spans="1:4">
      <c r="A685" s="1">
        <v>44120</v>
      </c>
      <c r="B685" t="s">
        <v>34</v>
      </c>
      <c r="C685">
        <v>7</v>
      </c>
      <c r="D685">
        <v>11281926</v>
      </c>
    </row>
    <row r="686" spans="1:4">
      <c r="A686" s="1">
        <v>44547</v>
      </c>
      <c r="B686" t="s">
        <v>37</v>
      </c>
      <c r="C686">
        <v>5</v>
      </c>
      <c r="D686">
        <v>7489752</v>
      </c>
    </row>
    <row r="687" spans="1:4">
      <c r="A687" s="1">
        <v>44183</v>
      </c>
      <c r="B687" t="s">
        <v>33</v>
      </c>
      <c r="C687">
        <v>0</v>
      </c>
      <c r="D687">
        <v>6011641</v>
      </c>
    </row>
    <row r="688" spans="1:4">
      <c r="A688" s="1">
        <v>44197</v>
      </c>
      <c r="B688" t="s">
        <v>36</v>
      </c>
      <c r="C688">
        <v>2</v>
      </c>
      <c r="D688">
        <v>2599691</v>
      </c>
    </row>
    <row r="689" spans="1:4">
      <c r="A689" s="1">
        <v>44337</v>
      </c>
      <c r="B689" t="s">
        <v>33</v>
      </c>
      <c r="C689">
        <v>0</v>
      </c>
      <c r="D689">
        <v>10250044</v>
      </c>
    </row>
    <row r="690" spans="1:4">
      <c r="A690" s="1">
        <v>44337</v>
      </c>
      <c r="B690" t="s">
        <v>34</v>
      </c>
      <c r="C690">
        <v>7</v>
      </c>
      <c r="D690">
        <v>10762440</v>
      </c>
    </row>
    <row r="691" spans="1:4">
      <c r="A691" s="1">
        <v>44246</v>
      </c>
      <c r="B691" t="s">
        <v>34</v>
      </c>
      <c r="C691">
        <v>7</v>
      </c>
      <c r="D691">
        <v>11175529</v>
      </c>
    </row>
    <row r="692" spans="1:4">
      <c r="A692" s="1">
        <v>44099</v>
      </c>
      <c r="B692" t="s">
        <v>37</v>
      </c>
      <c r="C692">
        <v>4</v>
      </c>
      <c r="D692">
        <v>2652671</v>
      </c>
    </row>
    <row r="693" spans="1:4">
      <c r="A693" s="1">
        <v>44358</v>
      </c>
      <c r="B693" t="s">
        <v>37</v>
      </c>
      <c r="C693">
        <v>4</v>
      </c>
      <c r="D693">
        <v>3038250</v>
      </c>
    </row>
    <row r="694" spans="1:4">
      <c r="A694" s="1">
        <v>44141</v>
      </c>
      <c r="B694" t="s">
        <v>33</v>
      </c>
      <c r="C694">
        <v>0</v>
      </c>
      <c r="D694">
        <v>4909951</v>
      </c>
    </row>
    <row r="695" spans="1:4">
      <c r="A695" s="1">
        <v>44414</v>
      </c>
      <c r="B695" t="s">
        <v>34</v>
      </c>
      <c r="C695">
        <v>7</v>
      </c>
      <c r="D695">
        <v>11000081</v>
      </c>
    </row>
    <row r="696" spans="1:4">
      <c r="A696" s="1">
        <v>43966</v>
      </c>
      <c r="B696" t="s">
        <v>38</v>
      </c>
      <c r="C696">
        <v>6</v>
      </c>
      <c r="D696">
        <v>6975323</v>
      </c>
    </row>
    <row r="697" spans="1:4">
      <c r="A697" s="1">
        <v>44512</v>
      </c>
      <c r="B697" t="s">
        <v>35</v>
      </c>
      <c r="C697">
        <v>3</v>
      </c>
      <c r="D697">
        <v>2501752</v>
      </c>
    </row>
    <row r="698" spans="1:4">
      <c r="A698" s="1">
        <v>44421</v>
      </c>
      <c r="B698" t="s">
        <v>37</v>
      </c>
      <c r="C698">
        <v>5</v>
      </c>
      <c r="D698">
        <v>7561658</v>
      </c>
    </row>
    <row r="699" spans="1:4">
      <c r="A699" s="1">
        <v>44316</v>
      </c>
      <c r="B699" t="s">
        <v>36</v>
      </c>
      <c r="C699">
        <v>2</v>
      </c>
      <c r="D699">
        <v>2355595</v>
      </c>
    </row>
    <row r="700" spans="1:4">
      <c r="A700" s="1">
        <v>44456</v>
      </c>
      <c r="B700" t="s">
        <v>36</v>
      </c>
      <c r="C700">
        <v>2</v>
      </c>
      <c r="D700">
        <v>2262024</v>
      </c>
    </row>
    <row r="701" spans="1:4">
      <c r="A701" s="1">
        <v>43889</v>
      </c>
      <c r="B701" t="s">
        <v>33</v>
      </c>
      <c r="C701">
        <v>0</v>
      </c>
      <c r="D701">
        <v>376957</v>
      </c>
    </row>
    <row r="702" spans="1:4">
      <c r="A702" s="1">
        <v>44232</v>
      </c>
      <c r="B702" t="s">
        <v>37</v>
      </c>
      <c r="C702">
        <v>4</v>
      </c>
      <c r="D702">
        <v>2528031</v>
      </c>
    </row>
    <row r="703" spans="1:4">
      <c r="A703" s="1">
        <v>44267</v>
      </c>
      <c r="B703" t="s">
        <v>41</v>
      </c>
      <c r="C703">
        <v>1</v>
      </c>
      <c r="D703">
        <v>3457814</v>
      </c>
    </row>
    <row r="704" spans="1:4">
      <c r="A704" s="1">
        <v>44505</v>
      </c>
      <c r="B704" t="s">
        <v>41</v>
      </c>
      <c r="C704">
        <v>1</v>
      </c>
      <c r="D704">
        <v>3182839</v>
      </c>
    </row>
    <row r="705" spans="1:4">
      <c r="A705" s="1">
        <v>44463</v>
      </c>
      <c r="B705" t="s">
        <v>41</v>
      </c>
      <c r="C705">
        <v>1</v>
      </c>
      <c r="D705">
        <v>3172916</v>
      </c>
    </row>
    <row r="706" spans="1:4">
      <c r="A706" s="1">
        <v>44442</v>
      </c>
      <c r="B706" t="s">
        <v>33</v>
      </c>
      <c r="C706">
        <v>0</v>
      </c>
      <c r="D706">
        <v>12593176</v>
      </c>
    </row>
    <row r="707" spans="1:4">
      <c r="A707" s="1">
        <v>44358</v>
      </c>
      <c r="B707" t="s">
        <v>38</v>
      </c>
      <c r="C707">
        <v>6</v>
      </c>
      <c r="D707">
        <v>3255334</v>
      </c>
    </row>
    <row r="708" spans="1:4">
      <c r="A708" s="1">
        <v>44155</v>
      </c>
      <c r="B708" t="s">
        <v>38</v>
      </c>
      <c r="C708">
        <v>6</v>
      </c>
      <c r="D708">
        <v>3266620</v>
      </c>
    </row>
    <row r="709" spans="1:4">
      <c r="A709" s="1">
        <v>44456</v>
      </c>
      <c r="B709" t="s">
        <v>35</v>
      </c>
      <c r="C709">
        <v>3</v>
      </c>
      <c r="D709">
        <v>2402204</v>
      </c>
    </row>
    <row r="710" spans="1:4">
      <c r="A710" s="1">
        <v>43924</v>
      </c>
      <c r="B710" t="s">
        <v>37</v>
      </c>
      <c r="C710">
        <v>4</v>
      </c>
      <c r="D710">
        <v>3187262</v>
      </c>
    </row>
    <row r="711" spans="1:4">
      <c r="A711" s="1">
        <v>44127</v>
      </c>
      <c r="B711" t="s">
        <v>37</v>
      </c>
      <c r="C711">
        <v>4</v>
      </c>
      <c r="D711">
        <v>2792490</v>
      </c>
    </row>
    <row r="712" spans="1:4">
      <c r="A712" s="1">
        <v>43931</v>
      </c>
      <c r="B712" t="s">
        <v>36</v>
      </c>
      <c r="C712">
        <v>2</v>
      </c>
      <c r="D712">
        <v>2346113</v>
      </c>
    </row>
    <row r="713" spans="1:4">
      <c r="A713" s="1">
        <v>44232</v>
      </c>
      <c r="B713" t="s">
        <v>36</v>
      </c>
      <c r="C713">
        <v>2</v>
      </c>
      <c r="D713">
        <v>2553931</v>
      </c>
    </row>
    <row r="714" spans="1:4">
      <c r="A714" s="1">
        <v>44344</v>
      </c>
      <c r="B714" t="s">
        <v>34</v>
      </c>
      <c r="C714">
        <v>7</v>
      </c>
      <c r="D714">
        <v>10758098</v>
      </c>
    </row>
    <row r="715" spans="1:4">
      <c r="A715" s="1">
        <v>44351</v>
      </c>
      <c r="B715" t="s">
        <v>35</v>
      </c>
      <c r="C715">
        <v>3</v>
      </c>
      <c r="D715">
        <v>2334383</v>
      </c>
    </row>
    <row r="716" spans="1:4">
      <c r="A716" s="1">
        <v>44526</v>
      </c>
      <c r="B716" t="s">
        <v>38</v>
      </c>
      <c r="C716">
        <v>6</v>
      </c>
      <c r="D716">
        <v>3185303</v>
      </c>
    </row>
    <row r="717" spans="1:4">
      <c r="A717" s="1">
        <v>44309</v>
      </c>
      <c r="B717" t="s">
        <v>37</v>
      </c>
      <c r="C717">
        <v>5</v>
      </c>
      <c r="D717">
        <v>7583936</v>
      </c>
    </row>
    <row r="718" spans="1:4">
      <c r="A718" s="1">
        <v>43833</v>
      </c>
      <c r="B718" t="s">
        <v>37</v>
      </c>
      <c r="C718">
        <v>4</v>
      </c>
      <c r="D718">
        <v>3394619</v>
      </c>
    </row>
    <row r="719" spans="1:4">
      <c r="A719" s="1">
        <v>43840</v>
      </c>
      <c r="B719" t="s">
        <v>35</v>
      </c>
      <c r="C719">
        <v>3</v>
      </c>
      <c r="D719">
        <v>2607041</v>
      </c>
    </row>
    <row r="720" spans="1:4">
      <c r="A720" s="1">
        <v>44106</v>
      </c>
      <c r="B720" t="s">
        <v>35</v>
      </c>
      <c r="C720">
        <v>3</v>
      </c>
      <c r="D720">
        <v>1940410</v>
      </c>
    </row>
    <row r="721" spans="1:4">
      <c r="A721" s="1">
        <v>43868</v>
      </c>
      <c r="B721" t="s">
        <v>34</v>
      </c>
      <c r="C721">
        <v>7</v>
      </c>
      <c r="D721">
        <v>7816792</v>
      </c>
    </row>
    <row r="722" spans="1:4">
      <c r="A722" s="1">
        <v>44344</v>
      </c>
      <c r="B722" t="s">
        <v>41</v>
      </c>
      <c r="C722">
        <v>1</v>
      </c>
      <c r="D722">
        <v>3411363</v>
      </c>
    </row>
    <row r="723" spans="1:4">
      <c r="A723" s="1">
        <v>43938</v>
      </c>
      <c r="B723" t="s">
        <v>37</v>
      </c>
      <c r="C723">
        <v>4</v>
      </c>
      <c r="D723">
        <v>2852225</v>
      </c>
    </row>
    <row r="724" spans="1:4">
      <c r="A724" s="1">
        <v>43966</v>
      </c>
      <c r="B724" t="s">
        <v>41</v>
      </c>
      <c r="C724">
        <v>1</v>
      </c>
      <c r="D724">
        <v>3113469</v>
      </c>
    </row>
    <row r="725" spans="1:4">
      <c r="A725" s="1">
        <v>44393</v>
      </c>
      <c r="B725" t="s">
        <v>34</v>
      </c>
      <c r="C725">
        <v>7</v>
      </c>
      <c r="D725">
        <v>10982473</v>
      </c>
    </row>
    <row r="726" spans="1:4">
      <c r="A726" s="1">
        <v>43987</v>
      </c>
      <c r="B726" t="s">
        <v>33</v>
      </c>
      <c r="C726">
        <v>0</v>
      </c>
      <c r="D726">
        <v>1691470</v>
      </c>
    </row>
    <row r="727" spans="1:4">
      <c r="A727" s="1">
        <v>44155</v>
      </c>
      <c r="B727" t="s">
        <v>34</v>
      </c>
      <c r="C727">
        <v>7</v>
      </c>
      <c r="D727">
        <v>11136980</v>
      </c>
    </row>
    <row r="728" spans="1:4">
      <c r="A728" s="1">
        <v>44225</v>
      </c>
      <c r="B728" t="s">
        <v>36</v>
      </c>
      <c r="C728">
        <v>2</v>
      </c>
      <c r="D728">
        <v>2574224</v>
      </c>
    </row>
    <row r="729" spans="1:4">
      <c r="A729" s="1">
        <v>43938</v>
      </c>
      <c r="B729" t="s">
        <v>34</v>
      </c>
      <c r="C729">
        <v>7</v>
      </c>
      <c r="D729">
        <v>9551228</v>
      </c>
    </row>
    <row r="730" spans="1:4">
      <c r="A730" s="1">
        <v>44204</v>
      </c>
      <c r="B730" t="s">
        <v>36</v>
      </c>
      <c r="C730">
        <v>2</v>
      </c>
      <c r="D730">
        <v>2595275</v>
      </c>
    </row>
    <row r="731" spans="1:4">
      <c r="A731" s="1">
        <v>44043</v>
      </c>
      <c r="B731" t="s">
        <v>41</v>
      </c>
      <c r="C731">
        <v>1</v>
      </c>
      <c r="D731">
        <v>3220766</v>
      </c>
    </row>
    <row r="732" spans="1:4">
      <c r="A732" s="1">
        <v>44106</v>
      </c>
      <c r="B732" t="s">
        <v>36</v>
      </c>
      <c r="C732">
        <v>2</v>
      </c>
      <c r="D732">
        <v>2353829</v>
      </c>
    </row>
    <row r="733" spans="1:4">
      <c r="A733" s="1">
        <v>44512</v>
      </c>
      <c r="B733" t="s">
        <v>41</v>
      </c>
      <c r="C733">
        <v>1</v>
      </c>
      <c r="D733">
        <v>3187565</v>
      </c>
    </row>
    <row r="734" spans="1:4">
      <c r="A734" s="1">
        <v>44085</v>
      </c>
      <c r="B734" t="s">
        <v>33</v>
      </c>
      <c r="C734">
        <v>0</v>
      </c>
      <c r="D734">
        <v>3632285</v>
      </c>
    </row>
    <row r="735" spans="1:4">
      <c r="A735" s="1">
        <v>43966</v>
      </c>
      <c r="B735" t="s">
        <v>33</v>
      </c>
      <c r="C735">
        <v>0</v>
      </c>
      <c r="D735">
        <v>1339937</v>
      </c>
    </row>
    <row r="736" spans="1:4">
      <c r="A736" s="1">
        <v>44540</v>
      </c>
      <c r="B736" t="s">
        <v>41</v>
      </c>
      <c r="C736">
        <v>1</v>
      </c>
      <c r="D736">
        <v>3268159</v>
      </c>
    </row>
    <row r="737" spans="1:4">
      <c r="A737" s="1">
        <v>44295</v>
      </c>
      <c r="B737" t="s">
        <v>38</v>
      </c>
      <c r="C737">
        <v>6</v>
      </c>
      <c r="D737">
        <v>2488885</v>
      </c>
    </row>
    <row r="738" spans="1:4">
      <c r="A738" s="1">
        <v>44407</v>
      </c>
      <c r="B738" t="s">
        <v>35</v>
      </c>
      <c r="C738">
        <v>3</v>
      </c>
      <c r="D738">
        <v>2404555</v>
      </c>
    </row>
    <row r="739" spans="1:4">
      <c r="A739" s="1">
        <v>44246</v>
      </c>
      <c r="B739" t="s">
        <v>41</v>
      </c>
      <c r="C739">
        <v>1</v>
      </c>
      <c r="D739">
        <v>3471677</v>
      </c>
    </row>
    <row r="740" spans="1:4">
      <c r="A740" s="1">
        <v>44148</v>
      </c>
      <c r="B740" t="s">
        <v>36</v>
      </c>
      <c r="C740">
        <v>2</v>
      </c>
      <c r="D740">
        <v>2354199</v>
      </c>
    </row>
    <row r="741" spans="1:4">
      <c r="A741" s="1">
        <v>43980</v>
      </c>
      <c r="B741" t="s">
        <v>38</v>
      </c>
      <c r="C741">
        <v>6</v>
      </c>
      <c r="D741">
        <v>6412408</v>
      </c>
    </row>
    <row r="742" spans="1:4">
      <c r="A742" s="1">
        <v>44274</v>
      </c>
      <c r="B742" t="s">
        <v>41</v>
      </c>
      <c r="C742">
        <v>1</v>
      </c>
      <c r="D742">
        <v>3433866</v>
      </c>
    </row>
    <row r="743" spans="1:4">
      <c r="A743" s="1">
        <v>44498</v>
      </c>
      <c r="B743" t="s">
        <v>41</v>
      </c>
      <c r="C743">
        <v>1</v>
      </c>
      <c r="D743">
        <v>3161390</v>
      </c>
    </row>
    <row r="744" spans="1:4">
      <c r="A744" s="1">
        <v>44036</v>
      </c>
      <c r="B744" t="s">
        <v>37</v>
      </c>
      <c r="C744">
        <v>4</v>
      </c>
      <c r="D744">
        <v>1906273</v>
      </c>
    </row>
    <row r="745" spans="1:4">
      <c r="A745" s="1">
        <v>44071</v>
      </c>
      <c r="B745" t="s">
        <v>38</v>
      </c>
      <c r="C745">
        <v>6</v>
      </c>
      <c r="D745">
        <v>2824801</v>
      </c>
    </row>
    <row r="746" spans="1:4">
      <c r="A746" s="1">
        <v>44386</v>
      </c>
      <c r="B746" t="s">
        <v>37</v>
      </c>
      <c r="C746">
        <v>4</v>
      </c>
      <c r="D746">
        <v>3115428</v>
      </c>
    </row>
    <row r="747" spans="1:4">
      <c r="A747" s="1">
        <v>43994</v>
      </c>
      <c r="B747" t="s">
        <v>33</v>
      </c>
      <c r="C747">
        <v>0</v>
      </c>
      <c r="D747">
        <v>1813921</v>
      </c>
    </row>
    <row r="748" spans="1:4">
      <c r="A748" s="1">
        <v>43966</v>
      </c>
      <c r="B748" t="s">
        <v>36</v>
      </c>
      <c r="C748">
        <v>2</v>
      </c>
      <c r="D748">
        <v>2463473</v>
      </c>
    </row>
    <row r="749" spans="1:4">
      <c r="A749" s="1">
        <v>43847</v>
      </c>
      <c r="B749" t="s">
        <v>34</v>
      </c>
      <c r="C749">
        <v>7</v>
      </c>
      <c r="D749">
        <v>7286985</v>
      </c>
    </row>
    <row r="750" spans="1:4">
      <c r="A750" s="1">
        <v>44358</v>
      </c>
      <c r="B750" t="s">
        <v>33</v>
      </c>
      <c r="C750">
        <v>0</v>
      </c>
      <c r="D750">
        <v>10609054</v>
      </c>
    </row>
    <row r="751" spans="1:4">
      <c r="A751" s="1">
        <v>44148</v>
      </c>
      <c r="B751" t="s">
        <v>41</v>
      </c>
      <c r="C751">
        <v>1</v>
      </c>
      <c r="D751">
        <v>3228658</v>
      </c>
    </row>
    <row r="752" spans="1:4">
      <c r="A752" s="1">
        <v>44197</v>
      </c>
      <c r="B752" t="s">
        <v>34</v>
      </c>
      <c r="C752">
        <v>7</v>
      </c>
      <c r="D752">
        <v>10870211</v>
      </c>
    </row>
    <row r="753" spans="1:4">
      <c r="A753" s="1">
        <v>44393</v>
      </c>
      <c r="B753" t="s">
        <v>36</v>
      </c>
      <c r="C753">
        <v>2</v>
      </c>
      <c r="D753">
        <v>2210935</v>
      </c>
    </row>
    <row r="754" spans="1:4">
      <c r="A754" s="1">
        <v>44470</v>
      </c>
      <c r="B754" t="s">
        <v>38</v>
      </c>
      <c r="C754">
        <v>6</v>
      </c>
      <c r="D754">
        <v>3227749</v>
      </c>
    </row>
    <row r="755" spans="1:4">
      <c r="A755" s="1">
        <v>43987</v>
      </c>
      <c r="B755" t="s">
        <v>34</v>
      </c>
      <c r="C755">
        <v>7</v>
      </c>
      <c r="D755">
        <v>12363096</v>
      </c>
    </row>
    <row r="756" spans="1:4">
      <c r="A756" s="1">
        <v>44372</v>
      </c>
      <c r="B756" t="s">
        <v>36</v>
      </c>
      <c r="C756">
        <v>2</v>
      </c>
      <c r="D756">
        <v>2255002</v>
      </c>
    </row>
    <row r="757" spans="1:4">
      <c r="A757" s="1">
        <v>44344</v>
      </c>
      <c r="B757" t="s">
        <v>37</v>
      </c>
      <c r="C757">
        <v>5</v>
      </c>
      <c r="D757">
        <v>7323769</v>
      </c>
    </row>
    <row r="758" spans="1:4">
      <c r="A758" s="1">
        <v>44078</v>
      </c>
      <c r="B758" t="s">
        <v>34</v>
      </c>
      <c r="C758">
        <v>7</v>
      </c>
      <c r="D758">
        <v>11730613</v>
      </c>
    </row>
    <row r="759" spans="1:4">
      <c r="A759" s="1">
        <v>44281</v>
      </c>
      <c r="B759" t="s">
        <v>37</v>
      </c>
      <c r="C759">
        <v>5</v>
      </c>
      <c r="D759">
        <v>7525402</v>
      </c>
    </row>
    <row r="760" spans="1:4">
      <c r="A760" s="1">
        <v>44456</v>
      </c>
      <c r="B760" t="s">
        <v>37</v>
      </c>
      <c r="C760">
        <v>4</v>
      </c>
      <c r="D760">
        <v>3237787</v>
      </c>
    </row>
    <row r="761" spans="1:4">
      <c r="A761" s="1">
        <v>44176</v>
      </c>
      <c r="B761" t="s">
        <v>37</v>
      </c>
      <c r="C761">
        <v>5</v>
      </c>
      <c r="D761">
        <v>7805213</v>
      </c>
    </row>
    <row r="762" spans="1:4">
      <c r="A762" s="1">
        <v>43945</v>
      </c>
      <c r="B762" t="s">
        <v>34</v>
      </c>
      <c r="C762">
        <v>7</v>
      </c>
      <c r="D762">
        <v>9789671</v>
      </c>
    </row>
    <row r="763" spans="1:4">
      <c r="A763" s="1">
        <v>43875</v>
      </c>
      <c r="B763" t="s">
        <v>36</v>
      </c>
      <c r="C763">
        <v>2</v>
      </c>
      <c r="D763">
        <v>2178036</v>
      </c>
    </row>
    <row r="764" spans="1:4">
      <c r="A764" s="1">
        <v>44071</v>
      </c>
      <c r="B764" t="s">
        <v>36</v>
      </c>
      <c r="C764">
        <v>2</v>
      </c>
      <c r="D764">
        <v>2435957</v>
      </c>
    </row>
    <row r="765" spans="1:4">
      <c r="A765" s="1">
        <v>44001</v>
      </c>
      <c r="B765" t="s">
        <v>38</v>
      </c>
      <c r="C765">
        <v>6</v>
      </c>
      <c r="D765">
        <v>2622840</v>
      </c>
    </row>
    <row r="766" spans="1:4">
      <c r="A766" s="1">
        <v>44204</v>
      </c>
      <c r="B766" t="s">
        <v>41</v>
      </c>
      <c r="C766">
        <v>1</v>
      </c>
      <c r="D766">
        <v>3534403</v>
      </c>
    </row>
    <row r="767" spans="1:4">
      <c r="A767" s="1">
        <v>44337</v>
      </c>
      <c r="B767" t="s">
        <v>37</v>
      </c>
      <c r="C767">
        <v>4</v>
      </c>
      <c r="D767">
        <v>2962325</v>
      </c>
    </row>
    <row r="768" spans="1:4">
      <c r="A768" s="1">
        <v>44099</v>
      </c>
      <c r="B768" t="s">
        <v>41</v>
      </c>
      <c r="C768">
        <v>1</v>
      </c>
      <c r="D768">
        <v>3153773</v>
      </c>
    </row>
    <row r="769" spans="1:4">
      <c r="A769" s="1">
        <v>44470</v>
      </c>
      <c r="B769" t="s">
        <v>35</v>
      </c>
      <c r="C769">
        <v>3</v>
      </c>
      <c r="D769">
        <v>2411690</v>
      </c>
    </row>
    <row r="770" spans="1:4">
      <c r="A770" s="1">
        <v>44456</v>
      </c>
      <c r="B770" t="s">
        <v>37</v>
      </c>
      <c r="C770">
        <v>5</v>
      </c>
      <c r="D770">
        <v>7583428</v>
      </c>
    </row>
    <row r="771" spans="1:4">
      <c r="A771" s="1">
        <v>44323</v>
      </c>
      <c r="B771" t="s">
        <v>37</v>
      </c>
      <c r="C771">
        <v>4</v>
      </c>
      <c r="D771">
        <v>2906510</v>
      </c>
    </row>
    <row r="772" spans="1:4">
      <c r="A772" s="1">
        <v>44505</v>
      </c>
      <c r="B772" t="s">
        <v>37</v>
      </c>
      <c r="C772">
        <v>5</v>
      </c>
      <c r="D772">
        <v>7444039</v>
      </c>
    </row>
    <row r="773" spans="1:4">
      <c r="A773" s="1">
        <v>44008</v>
      </c>
      <c r="B773" t="s">
        <v>37</v>
      </c>
      <c r="C773">
        <v>5</v>
      </c>
      <c r="D773">
        <v>6833450</v>
      </c>
    </row>
    <row r="774" spans="1:4">
      <c r="A774" s="1">
        <v>44183</v>
      </c>
      <c r="B774" t="s">
        <v>38</v>
      </c>
      <c r="C774">
        <v>6</v>
      </c>
      <c r="D774">
        <v>3025338</v>
      </c>
    </row>
    <row r="775" spans="1:4">
      <c r="A775" s="1">
        <v>44001</v>
      </c>
      <c r="B775" t="s">
        <v>34</v>
      </c>
      <c r="C775">
        <v>7</v>
      </c>
      <c r="D775">
        <v>14475419</v>
      </c>
    </row>
    <row r="776" spans="1:4">
      <c r="A776" s="1">
        <v>44533</v>
      </c>
      <c r="B776" t="s">
        <v>34</v>
      </c>
      <c r="C776">
        <v>7</v>
      </c>
      <c r="D776">
        <v>11529612</v>
      </c>
    </row>
    <row r="777" spans="1:4">
      <c r="A777" s="1">
        <v>44379</v>
      </c>
      <c r="B777" t="s">
        <v>36</v>
      </c>
      <c r="C777">
        <v>2</v>
      </c>
      <c r="D777">
        <v>2224987</v>
      </c>
    </row>
    <row r="778" spans="1:4">
      <c r="A778" s="1">
        <v>44078</v>
      </c>
      <c r="B778" t="s">
        <v>37</v>
      </c>
      <c r="C778">
        <v>4</v>
      </c>
      <c r="D778">
        <v>2459870</v>
      </c>
    </row>
    <row r="779" spans="1:4">
      <c r="A779" s="1">
        <v>44519</v>
      </c>
      <c r="B779" t="s">
        <v>38</v>
      </c>
      <c r="C779">
        <v>6</v>
      </c>
      <c r="D779">
        <v>3221243</v>
      </c>
    </row>
    <row r="780" spans="1:4">
      <c r="A780" s="1">
        <v>44071</v>
      </c>
      <c r="B780" t="s">
        <v>34</v>
      </c>
      <c r="C780">
        <v>7</v>
      </c>
      <c r="D780">
        <v>11934658</v>
      </c>
    </row>
    <row r="781" spans="1:4">
      <c r="A781" s="1">
        <v>44533</v>
      </c>
      <c r="B781" t="s">
        <v>41</v>
      </c>
      <c r="C781">
        <v>1</v>
      </c>
      <c r="D781">
        <v>3235054</v>
      </c>
    </row>
    <row r="782" spans="1:4">
      <c r="A782" s="1">
        <v>44547</v>
      </c>
      <c r="B782" t="s">
        <v>36</v>
      </c>
      <c r="C782">
        <v>2</v>
      </c>
      <c r="D782">
        <v>2384953</v>
      </c>
    </row>
    <row r="783" spans="1:4">
      <c r="A783" s="1">
        <v>44092</v>
      </c>
      <c r="B783" t="s">
        <v>34</v>
      </c>
      <c r="C783">
        <v>7</v>
      </c>
      <c r="D783">
        <v>11466630</v>
      </c>
    </row>
    <row r="784" spans="1:4">
      <c r="A784" s="1">
        <v>44470</v>
      </c>
      <c r="B784" t="s">
        <v>37</v>
      </c>
      <c r="C784">
        <v>5</v>
      </c>
      <c r="D784">
        <v>7566235</v>
      </c>
    </row>
    <row r="785" spans="1:4">
      <c r="A785" s="1">
        <v>44141</v>
      </c>
      <c r="B785" t="s">
        <v>37</v>
      </c>
      <c r="C785">
        <v>5</v>
      </c>
      <c r="D785">
        <v>7774752</v>
      </c>
    </row>
    <row r="786" spans="1:4">
      <c r="A786" s="1">
        <v>44365</v>
      </c>
      <c r="B786" t="s">
        <v>33</v>
      </c>
      <c r="C786">
        <v>0</v>
      </c>
      <c r="D786">
        <v>10745319</v>
      </c>
    </row>
    <row r="787" spans="1:4">
      <c r="A787" s="1">
        <v>44218</v>
      </c>
      <c r="B787" t="s">
        <v>37</v>
      </c>
      <c r="C787">
        <v>5</v>
      </c>
      <c r="D787">
        <v>7577117</v>
      </c>
    </row>
    <row r="788" spans="1:4">
      <c r="A788" s="1">
        <v>44372</v>
      </c>
      <c r="B788" t="s">
        <v>35</v>
      </c>
      <c r="C788">
        <v>3</v>
      </c>
      <c r="D788">
        <v>2365813</v>
      </c>
    </row>
    <row r="789" spans="1:4">
      <c r="A789" s="1">
        <v>43980</v>
      </c>
      <c r="B789" t="s">
        <v>35</v>
      </c>
      <c r="C789">
        <v>3</v>
      </c>
      <c r="D789">
        <v>1121251</v>
      </c>
    </row>
    <row r="790" spans="1:4">
      <c r="A790" s="1">
        <v>43868</v>
      </c>
      <c r="B790" t="s">
        <v>37</v>
      </c>
      <c r="C790">
        <v>5</v>
      </c>
      <c r="D790">
        <v>7765840</v>
      </c>
    </row>
    <row r="791" spans="1:4">
      <c r="A791" s="1">
        <v>44134</v>
      </c>
      <c r="B791" t="s">
        <v>35</v>
      </c>
      <c r="C791">
        <v>3</v>
      </c>
      <c r="D791">
        <v>2084535</v>
      </c>
    </row>
    <row r="792" spans="1:4">
      <c r="A792" s="1">
        <v>43938</v>
      </c>
      <c r="B792" t="s">
        <v>36</v>
      </c>
      <c r="C792">
        <v>2</v>
      </c>
      <c r="D792">
        <v>2449556</v>
      </c>
    </row>
    <row r="793" spans="1:4">
      <c r="A793" s="1">
        <v>44393</v>
      </c>
      <c r="B793" t="s">
        <v>38</v>
      </c>
      <c r="C793">
        <v>6</v>
      </c>
      <c r="D793">
        <v>3111899</v>
      </c>
    </row>
    <row r="794" spans="1:4">
      <c r="A794" s="1">
        <v>44470</v>
      </c>
      <c r="B794" t="s">
        <v>34</v>
      </c>
      <c r="C794">
        <v>7</v>
      </c>
      <c r="D794">
        <v>11179035</v>
      </c>
    </row>
    <row r="795" spans="1:4">
      <c r="A795" s="1">
        <v>44015</v>
      </c>
      <c r="B795" t="s">
        <v>41</v>
      </c>
      <c r="C795">
        <v>1</v>
      </c>
      <c r="D795">
        <v>3175856</v>
      </c>
    </row>
    <row r="796" spans="1:4">
      <c r="A796" s="1">
        <v>44449</v>
      </c>
      <c r="B796" t="s">
        <v>33</v>
      </c>
      <c r="C796">
        <v>0</v>
      </c>
      <c r="D796">
        <v>12778001</v>
      </c>
    </row>
    <row r="797" spans="1:4">
      <c r="A797" s="1">
        <v>44449</v>
      </c>
      <c r="B797" t="s">
        <v>36</v>
      </c>
      <c r="C797">
        <v>2</v>
      </c>
      <c r="D797">
        <v>2271373</v>
      </c>
    </row>
    <row r="798" spans="1:4">
      <c r="A798" s="1">
        <v>44428</v>
      </c>
      <c r="B798" t="s">
        <v>37</v>
      </c>
      <c r="C798">
        <v>4</v>
      </c>
      <c r="D798">
        <v>3184640</v>
      </c>
    </row>
    <row r="799" spans="1:4">
      <c r="A799" s="1">
        <v>44456</v>
      </c>
      <c r="B799" t="s">
        <v>41</v>
      </c>
      <c r="C799">
        <v>1</v>
      </c>
      <c r="D799">
        <v>3185936</v>
      </c>
    </row>
    <row r="800" spans="1:4">
      <c r="A800" s="1">
        <v>44519</v>
      </c>
      <c r="B800" t="s">
        <v>41</v>
      </c>
      <c r="C800">
        <v>1</v>
      </c>
      <c r="D800">
        <v>3205714</v>
      </c>
    </row>
    <row r="801" spans="1:4">
      <c r="A801" s="1">
        <v>44260</v>
      </c>
      <c r="B801" t="s">
        <v>33</v>
      </c>
      <c r="C801">
        <v>0</v>
      </c>
      <c r="D801">
        <v>8451923</v>
      </c>
    </row>
    <row r="802" spans="1:4">
      <c r="A802" s="1">
        <v>44162</v>
      </c>
      <c r="B802" t="s">
        <v>35</v>
      </c>
      <c r="C802">
        <v>3</v>
      </c>
      <c r="D802">
        <v>2134599</v>
      </c>
    </row>
    <row r="803" spans="1:4">
      <c r="A803" s="1">
        <v>43952</v>
      </c>
      <c r="B803" t="s">
        <v>34</v>
      </c>
      <c r="C803">
        <v>7</v>
      </c>
      <c r="D803">
        <v>10074070</v>
      </c>
    </row>
    <row r="804" spans="1:4">
      <c r="A804" s="1">
        <v>43959</v>
      </c>
      <c r="B804" t="s">
        <v>41</v>
      </c>
      <c r="C804">
        <v>1</v>
      </c>
      <c r="D804">
        <v>3193263</v>
      </c>
    </row>
    <row r="805" spans="1:4">
      <c r="A805" s="1">
        <v>44134</v>
      </c>
      <c r="B805" t="s">
        <v>34</v>
      </c>
      <c r="C805">
        <v>7</v>
      </c>
      <c r="D805">
        <v>11190475</v>
      </c>
    </row>
    <row r="806" spans="1:4">
      <c r="A806" s="1">
        <v>44260</v>
      </c>
      <c r="B806" t="s">
        <v>38</v>
      </c>
      <c r="C806">
        <v>6</v>
      </c>
      <c r="D806">
        <v>3818485</v>
      </c>
    </row>
    <row r="807" spans="1:4">
      <c r="A807" s="1">
        <v>43847</v>
      </c>
      <c r="B807" t="s">
        <v>33</v>
      </c>
      <c r="C807">
        <v>0</v>
      </c>
      <c r="D807">
        <v>82179</v>
      </c>
    </row>
    <row r="808" spans="1:4">
      <c r="A808" s="1">
        <v>44001</v>
      </c>
      <c r="B808" t="s">
        <v>33</v>
      </c>
      <c r="C808">
        <v>0</v>
      </c>
      <c r="D808">
        <v>1939208</v>
      </c>
    </row>
    <row r="809" spans="1:4">
      <c r="A809" s="1">
        <v>44190</v>
      </c>
      <c r="B809" t="s">
        <v>34</v>
      </c>
      <c r="C809">
        <v>7</v>
      </c>
      <c r="D809">
        <v>10785110</v>
      </c>
    </row>
    <row r="810" spans="1:4">
      <c r="A810" s="1">
        <v>44358</v>
      </c>
      <c r="B810" t="s">
        <v>34</v>
      </c>
      <c r="C810">
        <v>7</v>
      </c>
      <c r="D810">
        <v>10774356</v>
      </c>
    </row>
    <row r="811" spans="1:4">
      <c r="A811" s="1">
        <v>44344</v>
      </c>
      <c r="B811" t="s">
        <v>37</v>
      </c>
      <c r="C811">
        <v>4</v>
      </c>
      <c r="D811">
        <v>2979612</v>
      </c>
    </row>
    <row r="812" spans="1:4">
      <c r="A812" s="1">
        <v>44169</v>
      </c>
      <c r="B812" t="s">
        <v>34</v>
      </c>
      <c r="C812">
        <v>7</v>
      </c>
      <c r="D812">
        <v>11127367</v>
      </c>
    </row>
    <row r="813" spans="1:4">
      <c r="A813" s="1">
        <v>44078</v>
      </c>
      <c r="B813" t="s">
        <v>38</v>
      </c>
      <c r="C813">
        <v>6</v>
      </c>
      <c r="D813">
        <v>2883856</v>
      </c>
    </row>
    <row r="814" spans="1:4">
      <c r="A814" s="1">
        <v>44323</v>
      </c>
      <c r="B814" t="s">
        <v>37</v>
      </c>
      <c r="C814">
        <v>5</v>
      </c>
      <c r="D814">
        <v>7553093</v>
      </c>
    </row>
    <row r="815" spans="1:4">
      <c r="A815" s="1">
        <v>44113</v>
      </c>
      <c r="B815" t="s">
        <v>37</v>
      </c>
      <c r="C815">
        <v>4</v>
      </c>
      <c r="D815">
        <v>2734583</v>
      </c>
    </row>
    <row r="816" spans="1:4">
      <c r="A816" s="1">
        <v>43931</v>
      </c>
      <c r="B816" t="s">
        <v>33</v>
      </c>
      <c r="C816">
        <v>0</v>
      </c>
      <c r="D816">
        <v>839013</v>
      </c>
    </row>
    <row r="817" spans="1:4">
      <c r="A817" s="1">
        <v>44456</v>
      </c>
      <c r="B817" t="s">
        <v>38</v>
      </c>
      <c r="C817">
        <v>6</v>
      </c>
      <c r="D817">
        <v>3208945</v>
      </c>
    </row>
    <row r="818" spans="1:4">
      <c r="A818" s="1">
        <v>43952</v>
      </c>
      <c r="B818" t="s">
        <v>37</v>
      </c>
      <c r="C818">
        <v>5</v>
      </c>
      <c r="D818">
        <v>6784613</v>
      </c>
    </row>
    <row r="819" spans="1:4">
      <c r="A819" s="1">
        <v>44022</v>
      </c>
      <c r="B819" t="s">
        <v>36</v>
      </c>
      <c r="C819">
        <v>2</v>
      </c>
      <c r="D819">
        <v>2519882</v>
      </c>
    </row>
    <row r="820" spans="1:4">
      <c r="A820" s="1">
        <v>44547</v>
      </c>
      <c r="B820" t="s">
        <v>41</v>
      </c>
      <c r="C820">
        <v>1</v>
      </c>
      <c r="D820">
        <v>3322910</v>
      </c>
    </row>
    <row r="821" spans="1:4">
      <c r="A821" s="1">
        <v>43868</v>
      </c>
      <c r="B821" t="s">
        <v>36</v>
      </c>
      <c r="C821">
        <v>2</v>
      </c>
      <c r="D821">
        <v>2208876</v>
      </c>
    </row>
    <row r="822" spans="1:4">
      <c r="A822" s="1">
        <v>44309</v>
      </c>
      <c r="B822" t="s">
        <v>37</v>
      </c>
      <c r="C822">
        <v>4</v>
      </c>
      <c r="D822">
        <v>2817496</v>
      </c>
    </row>
    <row r="823" spans="1:4">
      <c r="A823" s="1">
        <v>44120</v>
      </c>
      <c r="B823" t="s">
        <v>35</v>
      </c>
      <c r="C823">
        <v>3</v>
      </c>
      <c r="D823">
        <v>2014152</v>
      </c>
    </row>
    <row r="824" spans="1:4">
      <c r="A824" s="1">
        <v>44197</v>
      </c>
      <c r="B824" t="s">
        <v>33</v>
      </c>
      <c r="C824">
        <v>0</v>
      </c>
      <c r="D824">
        <v>6396927</v>
      </c>
    </row>
    <row r="825" spans="1:4">
      <c r="A825" s="1">
        <v>44491</v>
      </c>
      <c r="B825" t="s">
        <v>41</v>
      </c>
      <c r="C825">
        <v>1</v>
      </c>
      <c r="D825">
        <v>3146803</v>
      </c>
    </row>
    <row r="826" spans="1:4">
      <c r="A826" s="1">
        <v>44015</v>
      </c>
      <c r="B826" t="s">
        <v>36</v>
      </c>
      <c r="C826">
        <v>2</v>
      </c>
      <c r="D826">
        <v>2536883</v>
      </c>
    </row>
    <row r="827" spans="1:4">
      <c r="A827" s="1">
        <v>44099</v>
      </c>
      <c r="B827" t="s">
        <v>36</v>
      </c>
      <c r="C827">
        <v>2</v>
      </c>
      <c r="D827">
        <v>2362665</v>
      </c>
    </row>
    <row r="828" spans="1:4">
      <c r="A828" s="1">
        <v>44393</v>
      </c>
      <c r="B828" t="s">
        <v>37</v>
      </c>
      <c r="C828">
        <v>4</v>
      </c>
      <c r="D828">
        <v>3125499</v>
      </c>
    </row>
    <row r="829" spans="1:4">
      <c r="A829" s="1">
        <v>44386</v>
      </c>
      <c r="B829" t="s">
        <v>35</v>
      </c>
      <c r="C829">
        <v>3</v>
      </c>
      <c r="D829">
        <v>2388923</v>
      </c>
    </row>
    <row r="830" spans="1:4">
      <c r="A830" s="1">
        <v>44218</v>
      </c>
      <c r="B830" t="s">
        <v>34</v>
      </c>
      <c r="C830">
        <v>7</v>
      </c>
      <c r="D830">
        <v>11072938</v>
      </c>
    </row>
    <row r="831" spans="1:4">
      <c r="A831" s="1">
        <v>44113</v>
      </c>
      <c r="B831" t="s">
        <v>38</v>
      </c>
      <c r="C831">
        <v>6</v>
      </c>
      <c r="D831">
        <v>3002953</v>
      </c>
    </row>
    <row r="832" spans="1:4">
      <c r="A832" s="1">
        <v>44106</v>
      </c>
      <c r="B832" t="s">
        <v>37</v>
      </c>
      <c r="C832">
        <v>4</v>
      </c>
      <c r="D832">
        <v>2697439</v>
      </c>
    </row>
    <row r="833" spans="1:4">
      <c r="A833" s="1">
        <v>44365</v>
      </c>
      <c r="B833" t="s">
        <v>38</v>
      </c>
      <c r="C833">
        <v>6</v>
      </c>
      <c r="D833">
        <v>3205458</v>
      </c>
    </row>
    <row r="834" spans="1:4">
      <c r="A834" s="1"/>
    </row>
    <row r="835" spans="1:4">
      <c r="A835" s="1"/>
    </row>
    <row r="836" spans="1:4">
      <c r="A836" s="1"/>
    </row>
    <row r="837" spans="1:4">
      <c r="A837" s="1"/>
    </row>
    <row r="838" spans="1:4">
      <c r="A838" s="1"/>
    </row>
    <row r="839" spans="1:4">
      <c r="A839" s="1"/>
    </row>
    <row r="840" spans="1:4">
      <c r="A840" s="1"/>
    </row>
    <row r="841" spans="1:4">
      <c r="A841" s="1"/>
    </row>
    <row r="842" spans="1:4">
      <c r="A842" s="1"/>
    </row>
    <row r="843" spans="1:4">
      <c r="A843" s="1"/>
    </row>
    <row r="844" spans="1:4">
      <c r="A844" s="1"/>
    </row>
    <row r="845" spans="1:4">
      <c r="A845" s="1"/>
    </row>
    <row r="846" spans="1:4">
      <c r="A846" s="1"/>
    </row>
    <row r="847" spans="1:4">
      <c r="A847" s="1"/>
    </row>
    <row r="848" spans="1:4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</sheetData>
  <pageMargins left="0.7" right="0.7" top="0.75" bottom="0.75" header="0.3" footer="0.3"/>
  <headerFooter>
    <oddFooter>&amp;C_x000D_&amp;1#&amp;"Calibri"&amp;10&amp;K000000 Classification: Confidential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D5E0-E136-AF4E-993E-F762A3706010}">
  <dimension ref="A1:AL521"/>
  <sheetViews>
    <sheetView topLeftCell="D6" zoomScale="75" zoomScaleNormal="100" workbookViewId="0">
      <selection activeCell="N7" sqref="N7"/>
    </sheetView>
  </sheetViews>
  <sheetFormatPr baseColWidth="10" defaultColWidth="11" defaultRowHeight="16"/>
  <cols>
    <col min="1" max="1" width="16.6640625" customWidth="1"/>
    <col min="2" max="2" width="12.1640625" bestFit="1" customWidth="1"/>
    <col min="3" max="3" width="19.83203125" bestFit="1" customWidth="1"/>
    <col min="4" max="4" width="14.6640625" customWidth="1"/>
    <col min="7" max="7" width="16.5" bestFit="1" customWidth="1"/>
    <col min="8" max="12" width="20.6640625" bestFit="1" customWidth="1"/>
    <col min="13" max="13" width="20.6640625" customWidth="1"/>
    <col min="14" max="14" width="11.83203125" bestFit="1" customWidth="1"/>
    <col min="15" max="15" width="12.5" bestFit="1" customWidth="1"/>
    <col min="16" max="16" width="19.83203125" bestFit="1" customWidth="1"/>
    <col min="17" max="17" width="18" bestFit="1" customWidth="1"/>
    <col min="18" max="18" width="12.5" bestFit="1" customWidth="1"/>
    <col min="19" max="19" width="20.6640625" bestFit="1" customWidth="1"/>
    <col min="22" max="22" width="12.5" bestFit="1" customWidth="1"/>
    <col min="36" max="36" width="11.83203125" bestFit="1" customWidth="1"/>
    <col min="37" max="37" width="15.33203125" bestFit="1" customWidth="1"/>
    <col min="38" max="38" width="20.6640625" bestFit="1" customWidth="1"/>
  </cols>
  <sheetData>
    <row r="1" spans="1:38">
      <c r="A1" s="13" t="s">
        <v>47</v>
      </c>
      <c r="B1" s="13" t="s">
        <v>48</v>
      </c>
      <c r="C1" s="13" t="s">
        <v>49</v>
      </c>
      <c r="D1" s="13" t="s">
        <v>50</v>
      </c>
    </row>
    <row r="2" spans="1:38">
      <c r="A2" s="266">
        <v>44043</v>
      </c>
      <c r="B2" s="13">
        <v>160793195.678</v>
      </c>
      <c r="C2" s="13" t="s">
        <v>7</v>
      </c>
      <c r="D2" s="13">
        <v>1</v>
      </c>
    </row>
    <row r="3" spans="1:38">
      <c r="A3" s="266">
        <v>43847</v>
      </c>
      <c r="B3" s="13">
        <v>75865993.995000005</v>
      </c>
      <c r="C3" s="13" t="s">
        <v>14</v>
      </c>
      <c r="D3" s="13">
        <v>4</v>
      </c>
    </row>
    <row r="4" spans="1:38">
      <c r="A4" s="266">
        <v>44071</v>
      </c>
      <c r="B4" s="13">
        <v>102798571.2943</v>
      </c>
      <c r="C4" s="13" t="s">
        <v>14</v>
      </c>
      <c r="D4" s="13">
        <v>4</v>
      </c>
      <c r="G4" s="2" t="s">
        <v>51</v>
      </c>
      <c r="H4" s="2" t="s">
        <v>50</v>
      </c>
      <c r="I4" s="2" t="s">
        <v>49</v>
      </c>
    </row>
    <row r="5" spans="1:38">
      <c r="A5" s="266">
        <v>44372</v>
      </c>
      <c r="B5" s="13">
        <v>167716489.5659</v>
      </c>
      <c r="C5" s="13" t="s">
        <v>7</v>
      </c>
      <c r="D5" s="13">
        <v>1</v>
      </c>
      <c r="H5">
        <v>1</v>
      </c>
      <c r="I5">
        <v>2</v>
      </c>
      <c r="J5">
        <v>3</v>
      </c>
      <c r="K5">
        <v>4</v>
      </c>
      <c r="L5">
        <v>99</v>
      </c>
    </row>
    <row r="6" spans="1:38">
      <c r="A6" s="266">
        <v>44288</v>
      </c>
      <c r="B6" s="13">
        <v>118554068.4381</v>
      </c>
      <c r="C6" s="13" t="s">
        <v>14</v>
      </c>
      <c r="D6" s="13">
        <v>4</v>
      </c>
      <c r="G6" s="2" t="s">
        <v>47</v>
      </c>
      <c r="H6" t="s">
        <v>7</v>
      </c>
      <c r="I6" t="s">
        <v>12</v>
      </c>
      <c r="J6" t="s">
        <v>13</v>
      </c>
      <c r="K6" t="s">
        <v>14</v>
      </c>
      <c r="L6" t="s">
        <v>52</v>
      </c>
      <c r="N6" t="s">
        <v>53</v>
      </c>
      <c r="O6" t="str">
        <f>H6</f>
        <v>High Value</v>
      </c>
      <c r="P6" t="str">
        <f t="shared" ref="P6:S21" si="0">I6</f>
        <v>Occasional High Spend</v>
      </c>
      <c r="Q6" t="str">
        <f t="shared" si="0"/>
        <v>Frequent Low Spend</v>
      </c>
      <c r="R6" t="str">
        <f t="shared" si="0"/>
        <v>Lower Value</v>
      </c>
      <c r="S6" t="str">
        <f t="shared" si="0"/>
        <v>Unidentified Customers</v>
      </c>
      <c r="V6" t="s">
        <v>54</v>
      </c>
      <c r="AJ6" t="s">
        <v>53</v>
      </c>
      <c r="AK6" s="115" t="s">
        <v>229</v>
      </c>
      <c r="AL6" t="str">
        <f t="shared" ref="AL6:AL37" si="1">S6</f>
        <v>Unidentified Customers</v>
      </c>
    </row>
    <row r="7" spans="1:38">
      <c r="A7" s="266">
        <v>44197</v>
      </c>
      <c r="B7" s="13">
        <v>136278918.83000001</v>
      </c>
      <c r="C7" s="13" t="s">
        <v>7</v>
      </c>
      <c r="D7" s="13">
        <v>1</v>
      </c>
      <c r="G7" s="1">
        <v>43826</v>
      </c>
      <c r="H7" s="76">
        <v>166319434.24239999</v>
      </c>
      <c r="I7" s="76">
        <v>68845378.754500002</v>
      </c>
      <c r="J7" s="76">
        <v>36227082.695</v>
      </c>
      <c r="K7" s="76">
        <v>138144908.78490001</v>
      </c>
      <c r="L7" s="76">
        <v>127182452.9148</v>
      </c>
      <c r="M7" s="76"/>
      <c r="N7" t="str">
        <f>_xlfn.CONCAT(YEAR(G7), TEXT(WEEKNUM(G7), REPT("0", 2)))</f>
        <v>201952</v>
      </c>
      <c r="O7" s="115">
        <f>H7</f>
        <v>166319434.24239999</v>
      </c>
      <c r="P7" s="115">
        <f t="shared" si="0"/>
        <v>68845378.754500002</v>
      </c>
      <c r="Q7" s="115">
        <f t="shared" si="0"/>
        <v>36227082.695</v>
      </c>
      <c r="R7" s="115">
        <f t="shared" si="0"/>
        <v>138144908.78490001</v>
      </c>
      <c r="S7" s="115">
        <f t="shared" si="0"/>
        <v>127182452.9148</v>
      </c>
      <c r="V7" s="115">
        <f>SUM(O7:R7)</f>
        <v>409536804.47680002</v>
      </c>
      <c r="AJ7" t="str">
        <f t="shared" ref="AJ7:AJ38" si="2">N7</f>
        <v>201952</v>
      </c>
      <c r="AK7" s="115">
        <f t="shared" ref="AK7:AK38" si="3">V7</f>
        <v>409536804.47680002</v>
      </c>
      <c r="AL7">
        <f t="shared" si="1"/>
        <v>127182452.9148</v>
      </c>
    </row>
    <row r="8" spans="1:38">
      <c r="A8" s="266">
        <v>44197</v>
      </c>
      <c r="B8" s="13">
        <v>44154748.409000002</v>
      </c>
      <c r="C8" s="13" t="s">
        <v>12</v>
      </c>
      <c r="D8" s="13">
        <v>2</v>
      </c>
      <c r="G8" s="1">
        <v>43833</v>
      </c>
      <c r="H8" s="76">
        <v>130106683.33499999</v>
      </c>
      <c r="I8" s="76">
        <v>42311098.579400003</v>
      </c>
      <c r="J8" s="76">
        <v>29429238.0284</v>
      </c>
      <c r="K8" s="76">
        <v>80995476.187900007</v>
      </c>
      <c r="L8" s="76">
        <v>97693758.725899994</v>
      </c>
      <c r="M8" s="76"/>
      <c r="N8" t="str">
        <f t="shared" ref="N8:N71" si="4">_xlfn.CONCAT(YEAR(G8), TEXT(WEEKNUM(G8), REPT("0", 2)))</f>
        <v>202001</v>
      </c>
      <c r="O8" s="115">
        <f t="shared" ref="O8:O71" si="5">H8</f>
        <v>130106683.33499999</v>
      </c>
      <c r="P8" s="115">
        <f t="shared" si="0"/>
        <v>42311098.579400003</v>
      </c>
      <c r="Q8" s="115">
        <f t="shared" si="0"/>
        <v>29429238.0284</v>
      </c>
      <c r="R8" s="115">
        <f t="shared" si="0"/>
        <v>80995476.187900007</v>
      </c>
      <c r="S8" s="115">
        <f t="shared" si="0"/>
        <v>97693758.725899994</v>
      </c>
      <c r="V8" s="115">
        <f t="shared" ref="V8:V71" si="6">SUM(O8:R8)</f>
        <v>282842496.13069999</v>
      </c>
      <c r="AJ8" t="str">
        <f t="shared" si="2"/>
        <v>202001</v>
      </c>
      <c r="AK8" s="115">
        <f t="shared" si="3"/>
        <v>282842496.13069999</v>
      </c>
      <c r="AL8">
        <f t="shared" si="1"/>
        <v>97693758.725899994</v>
      </c>
    </row>
    <row r="9" spans="1:38">
      <c r="A9" s="266">
        <v>44225</v>
      </c>
      <c r="B9" s="13">
        <v>24432971.679000001</v>
      </c>
      <c r="C9" s="13" t="s">
        <v>13</v>
      </c>
      <c r="D9" s="13">
        <v>3</v>
      </c>
      <c r="G9" s="1">
        <v>43840</v>
      </c>
      <c r="H9" s="76">
        <v>134537298.46709999</v>
      </c>
      <c r="I9" s="76">
        <v>41387041.601999998</v>
      </c>
      <c r="J9" s="76">
        <v>30233892.960200001</v>
      </c>
      <c r="K9" s="76">
        <v>75062735.850299999</v>
      </c>
      <c r="L9" s="76">
        <v>91833884.908299997</v>
      </c>
      <c r="M9" s="76"/>
      <c r="N9" t="str">
        <f t="shared" si="4"/>
        <v>202002</v>
      </c>
      <c r="O9" s="115">
        <f t="shared" si="5"/>
        <v>134537298.46709999</v>
      </c>
      <c r="P9" s="115">
        <f t="shared" si="0"/>
        <v>41387041.601999998</v>
      </c>
      <c r="Q9" s="115">
        <f t="shared" si="0"/>
        <v>30233892.960200001</v>
      </c>
      <c r="R9" s="115">
        <f t="shared" si="0"/>
        <v>75062735.850299999</v>
      </c>
      <c r="S9" s="115">
        <f t="shared" si="0"/>
        <v>91833884.908299997</v>
      </c>
      <c r="V9" s="115">
        <f t="shared" si="6"/>
        <v>281220968.87959999</v>
      </c>
      <c r="AJ9" t="str">
        <f t="shared" si="2"/>
        <v>202002</v>
      </c>
      <c r="AK9" s="115">
        <f t="shared" si="3"/>
        <v>281220968.87959999</v>
      </c>
      <c r="AL9">
        <f t="shared" si="1"/>
        <v>91833884.908299997</v>
      </c>
    </row>
    <row r="10" spans="1:38">
      <c r="A10" s="266">
        <v>44232</v>
      </c>
      <c r="B10" s="13">
        <v>87765103.339699998</v>
      </c>
      <c r="C10" s="13" t="s">
        <v>14</v>
      </c>
      <c r="D10" s="13">
        <v>4</v>
      </c>
      <c r="G10" s="1">
        <v>43847</v>
      </c>
      <c r="H10" s="76">
        <v>132905734.54279999</v>
      </c>
      <c r="I10" s="76">
        <v>41091834.0449</v>
      </c>
      <c r="J10" s="76">
        <v>30348162.096500002</v>
      </c>
      <c r="K10" s="76">
        <v>75865993.995000005</v>
      </c>
      <c r="L10" s="76">
        <v>89429671.577800006</v>
      </c>
      <c r="M10" s="76"/>
      <c r="N10" t="str">
        <f t="shared" si="4"/>
        <v>202003</v>
      </c>
      <c r="O10" s="115">
        <f t="shared" si="5"/>
        <v>132905734.54279999</v>
      </c>
      <c r="P10" s="115">
        <f t="shared" si="0"/>
        <v>41091834.0449</v>
      </c>
      <c r="Q10" s="115">
        <f t="shared" si="0"/>
        <v>30348162.096500002</v>
      </c>
      <c r="R10" s="115">
        <f t="shared" si="0"/>
        <v>75865993.995000005</v>
      </c>
      <c r="S10" s="115">
        <f t="shared" si="0"/>
        <v>89429671.577800006</v>
      </c>
      <c r="V10" s="115">
        <f t="shared" si="6"/>
        <v>280211724.67920005</v>
      </c>
      <c r="AJ10" t="str">
        <f t="shared" si="2"/>
        <v>202003</v>
      </c>
      <c r="AK10" s="115">
        <f t="shared" si="3"/>
        <v>280211724.67920005</v>
      </c>
      <c r="AL10">
        <f t="shared" si="1"/>
        <v>89429671.577800006</v>
      </c>
    </row>
    <row r="11" spans="1:38">
      <c r="A11" s="266">
        <v>43889</v>
      </c>
      <c r="B11" s="13">
        <v>33545137.793000001</v>
      </c>
      <c r="C11" s="13" t="s">
        <v>13</v>
      </c>
      <c r="D11" s="13">
        <v>3</v>
      </c>
      <c r="G11" s="1">
        <v>43854</v>
      </c>
      <c r="H11" s="76">
        <v>133423626.6649</v>
      </c>
      <c r="I11" s="76">
        <v>41403641.141599998</v>
      </c>
      <c r="J11" s="76">
        <v>30787573.447700001</v>
      </c>
      <c r="K11" s="76">
        <v>76969380.783199996</v>
      </c>
      <c r="L11" s="76">
        <v>90213630.608099997</v>
      </c>
      <c r="M11" s="76"/>
      <c r="N11" t="str">
        <f t="shared" si="4"/>
        <v>202004</v>
      </c>
      <c r="O11" s="115">
        <f t="shared" si="5"/>
        <v>133423626.6649</v>
      </c>
      <c r="P11" s="115">
        <f t="shared" si="0"/>
        <v>41403641.141599998</v>
      </c>
      <c r="Q11" s="115">
        <f t="shared" si="0"/>
        <v>30787573.447700001</v>
      </c>
      <c r="R11" s="115">
        <f t="shared" si="0"/>
        <v>76969380.783199996</v>
      </c>
      <c r="S11" s="115">
        <f t="shared" si="0"/>
        <v>90213630.608099997</v>
      </c>
      <c r="V11" s="115">
        <f t="shared" si="6"/>
        <v>282584222.03740001</v>
      </c>
      <c r="AJ11" t="str">
        <f t="shared" si="2"/>
        <v>202004</v>
      </c>
      <c r="AK11" s="115">
        <f t="shared" si="3"/>
        <v>282584222.03740001</v>
      </c>
      <c r="AL11">
        <f t="shared" si="1"/>
        <v>90213630.608099997</v>
      </c>
    </row>
    <row r="12" spans="1:38">
      <c r="A12" s="266">
        <v>44323</v>
      </c>
      <c r="B12" s="13">
        <v>52328342.385700002</v>
      </c>
      <c r="C12" s="13" t="s">
        <v>12</v>
      </c>
      <c r="D12" s="13">
        <v>2</v>
      </c>
      <c r="G12" s="1">
        <v>43861</v>
      </c>
      <c r="H12" s="76">
        <v>138221979.25639999</v>
      </c>
      <c r="I12" s="76">
        <v>43994017.797499999</v>
      </c>
      <c r="J12" s="76">
        <v>32311204.023499999</v>
      </c>
      <c r="K12" s="76">
        <v>81324261.506999999</v>
      </c>
      <c r="L12" s="76">
        <v>90229357.376699999</v>
      </c>
      <c r="M12" s="76"/>
      <c r="N12" t="str">
        <f t="shared" si="4"/>
        <v>202005</v>
      </c>
      <c r="O12" s="115">
        <f t="shared" si="5"/>
        <v>138221979.25639999</v>
      </c>
      <c r="P12" s="115">
        <f t="shared" si="0"/>
        <v>43994017.797499999</v>
      </c>
      <c r="Q12" s="115">
        <f t="shared" si="0"/>
        <v>32311204.023499999</v>
      </c>
      <c r="R12" s="115">
        <f t="shared" si="0"/>
        <v>81324261.506999999</v>
      </c>
      <c r="S12" s="115">
        <f t="shared" si="0"/>
        <v>90229357.376699999</v>
      </c>
      <c r="V12" s="115">
        <f t="shared" si="6"/>
        <v>295851462.5844</v>
      </c>
      <c r="AJ12" t="str">
        <f t="shared" si="2"/>
        <v>202005</v>
      </c>
      <c r="AK12" s="115">
        <f t="shared" si="3"/>
        <v>295851462.5844</v>
      </c>
      <c r="AL12">
        <f t="shared" si="1"/>
        <v>90229357.376699999</v>
      </c>
    </row>
    <row r="13" spans="1:38">
      <c r="A13" s="266">
        <v>44519</v>
      </c>
      <c r="B13" s="13">
        <v>104301993.78560001</v>
      </c>
      <c r="C13" s="13" t="s">
        <v>14</v>
      </c>
      <c r="D13" s="13">
        <v>4</v>
      </c>
      <c r="G13" s="1">
        <v>43868</v>
      </c>
      <c r="H13" s="76">
        <v>140930179.72420001</v>
      </c>
      <c r="I13" s="76">
        <v>44589082.430200003</v>
      </c>
      <c r="J13" s="76">
        <v>33462119.278900001</v>
      </c>
      <c r="K13" s="76">
        <v>83081804.263500005</v>
      </c>
      <c r="L13" s="76">
        <v>92122330.605700001</v>
      </c>
      <c r="M13" s="76"/>
      <c r="N13" t="str">
        <f t="shared" si="4"/>
        <v>202006</v>
      </c>
      <c r="O13" s="115">
        <f t="shared" si="5"/>
        <v>140930179.72420001</v>
      </c>
      <c r="P13" s="115">
        <f t="shared" si="0"/>
        <v>44589082.430200003</v>
      </c>
      <c r="Q13" s="115">
        <f t="shared" si="0"/>
        <v>33462119.278900001</v>
      </c>
      <c r="R13" s="115">
        <f t="shared" si="0"/>
        <v>83081804.263500005</v>
      </c>
      <c r="S13" s="115">
        <f t="shared" si="0"/>
        <v>92122330.605700001</v>
      </c>
      <c r="V13" s="115">
        <f t="shared" si="6"/>
        <v>302063185.69679999</v>
      </c>
      <c r="AJ13" t="str">
        <f t="shared" si="2"/>
        <v>202006</v>
      </c>
      <c r="AK13" s="115">
        <f t="shared" si="3"/>
        <v>302063185.69679999</v>
      </c>
      <c r="AL13">
        <f t="shared" si="1"/>
        <v>92122330.605700001</v>
      </c>
    </row>
    <row r="14" spans="1:38">
      <c r="A14" s="266">
        <v>43917</v>
      </c>
      <c r="B14" s="13">
        <v>66087602.453599997</v>
      </c>
      <c r="C14" s="13" t="s">
        <v>52</v>
      </c>
      <c r="D14" s="13">
        <v>99</v>
      </c>
      <c r="G14" s="1">
        <v>43875</v>
      </c>
      <c r="H14" s="76">
        <v>142752878.34599999</v>
      </c>
      <c r="I14" s="76">
        <v>44467327.913199998</v>
      </c>
      <c r="J14" s="76">
        <v>34959143.320600003</v>
      </c>
      <c r="K14" s="76">
        <v>85973464.028200001</v>
      </c>
      <c r="L14" s="76">
        <v>93905336.600899994</v>
      </c>
      <c r="M14" s="76"/>
      <c r="N14" t="str">
        <f t="shared" si="4"/>
        <v>202007</v>
      </c>
      <c r="O14" s="115">
        <f t="shared" si="5"/>
        <v>142752878.34599999</v>
      </c>
      <c r="P14" s="115">
        <f t="shared" si="0"/>
        <v>44467327.913199998</v>
      </c>
      <c r="Q14" s="115">
        <f t="shared" si="0"/>
        <v>34959143.320600003</v>
      </c>
      <c r="R14" s="115">
        <f t="shared" si="0"/>
        <v>85973464.028200001</v>
      </c>
      <c r="S14" s="115">
        <f t="shared" si="0"/>
        <v>93905336.600899994</v>
      </c>
      <c r="V14" s="115">
        <f t="shared" si="6"/>
        <v>308152813.60799998</v>
      </c>
      <c r="AJ14" t="str">
        <f t="shared" si="2"/>
        <v>202007</v>
      </c>
      <c r="AK14" s="115">
        <f t="shared" si="3"/>
        <v>308152813.60799998</v>
      </c>
      <c r="AL14">
        <f t="shared" si="1"/>
        <v>93905336.600899994</v>
      </c>
    </row>
    <row r="15" spans="1:38">
      <c r="A15" s="266">
        <v>43994</v>
      </c>
      <c r="B15" s="13">
        <v>69074672.300400004</v>
      </c>
      <c r="C15" s="13" t="s">
        <v>52</v>
      </c>
      <c r="D15" s="13">
        <v>99</v>
      </c>
      <c r="G15" s="1">
        <v>43882</v>
      </c>
      <c r="H15" s="76">
        <v>134887515.55720001</v>
      </c>
      <c r="I15" s="76">
        <v>42915280.839199997</v>
      </c>
      <c r="J15" s="76">
        <v>31756987.924899999</v>
      </c>
      <c r="K15" s="76">
        <v>82119484.707599998</v>
      </c>
      <c r="L15" s="76">
        <v>90368382.600099996</v>
      </c>
      <c r="M15" s="76"/>
      <c r="N15" t="str">
        <f t="shared" si="4"/>
        <v>202008</v>
      </c>
      <c r="O15" s="115">
        <f t="shared" si="5"/>
        <v>134887515.55720001</v>
      </c>
      <c r="P15" s="115">
        <f t="shared" si="0"/>
        <v>42915280.839199997</v>
      </c>
      <c r="Q15" s="115">
        <f t="shared" si="0"/>
        <v>31756987.924899999</v>
      </c>
      <c r="R15" s="115">
        <f t="shared" si="0"/>
        <v>82119484.707599998</v>
      </c>
      <c r="S15" s="115">
        <f t="shared" si="0"/>
        <v>90368382.600099996</v>
      </c>
      <c r="V15" s="115">
        <f t="shared" si="6"/>
        <v>291679269.02890003</v>
      </c>
      <c r="AJ15" t="str">
        <f t="shared" si="2"/>
        <v>202008</v>
      </c>
      <c r="AK15" s="115">
        <f t="shared" si="3"/>
        <v>291679269.02890003</v>
      </c>
      <c r="AL15">
        <f t="shared" si="1"/>
        <v>90368382.600099996</v>
      </c>
    </row>
    <row r="16" spans="1:38">
      <c r="A16" s="266">
        <v>44407</v>
      </c>
      <c r="B16" s="13">
        <v>96949382.852699995</v>
      </c>
      <c r="C16" s="13" t="s">
        <v>14</v>
      </c>
      <c r="D16" s="13">
        <v>4</v>
      </c>
      <c r="G16" s="1">
        <v>43889</v>
      </c>
      <c r="H16" s="76">
        <v>142217916.63389999</v>
      </c>
      <c r="I16" s="76">
        <v>45333404.281999998</v>
      </c>
      <c r="J16" s="76">
        <v>33545137.793000001</v>
      </c>
      <c r="K16" s="76">
        <v>84690591.789499998</v>
      </c>
      <c r="L16" s="76">
        <v>90970895.029799998</v>
      </c>
      <c r="M16" s="76"/>
      <c r="N16" t="str">
        <f t="shared" si="4"/>
        <v>202009</v>
      </c>
      <c r="O16" s="115">
        <f t="shared" si="5"/>
        <v>142217916.63389999</v>
      </c>
      <c r="P16" s="115">
        <f t="shared" si="0"/>
        <v>45333404.281999998</v>
      </c>
      <c r="Q16" s="115">
        <f t="shared" si="0"/>
        <v>33545137.793000001</v>
      </c>
      <c r="R16" s="115">
        <f t="shared" si="0"/>
        <v>84690591.789499998</v>
      </c>
      <c r="S16" s="115">
        <f t="shared" si="0"/>
        <v>90970895.029799998</v>
      </c>
      <c r="V16" s="115">
        <f t="shared" si="6"/>
        <v>305787050.49839997</v>
      </c>
      <c r="AJ16" t="str">
        <f t="shared" si="2"/>
        <v>202009</v>
      </c>
      <c r="AK16" s="115">
        <f t="shared" si="3"/>
        <v>305787050.49839997</v>
      </c>
      <c r="AL16">
        <f t="shared" si="1"/>
        <v>90970895.029799998</v>
      </c>
    </row>
    <row r="17" spans="1:38">
      <c r="A17" s="266">
        <v>43924</v>
      </c>
      <c r="B17" s="13">
        <v>135757725.61860001</v>
      </c>
      <c r="C17" s="13" t="s">
        <v>7</v>
      </c>
      <c r="D17" s="13">
        <v>1</v>
      </c>
      <c r="G17" s="1">
        <v>43896</v>
      </c>
      <c r="H17" s="76">
        <v>154188535.0711</v>
      </c>
      <c r="I17" s="76">
        <v>50768873.4234</v>
      </c>
      <c r="J17" s="76">
        <v>36252577.991599999</v>
      </c>
      <c r="K17" s="76">
        <v>96079599.6294</v>
      </c>
      <c r="L17" s="76">
        <v>92992930.316</v>
      </c>
      <c r="M17" s="76"/>
      <c r="N17" t="str">
        <f t="shared" si="4"/>
        <v>202010</v>
      </c>
      <c r="O17" s="115">
        <f t="shared" si="5"/>
        <v>154188535.0711</v>
      </c>
      <c r="P17" s="115">
        <f t="shared" si="0"/>
        <v>50768873.4234</v>
      </c>
      <c r="Q17" s="115">
        <f t="shared" si="0"/>
        <v>36252577.991599999</v>
      </c>
      <c r="R17" s="115">
        <f t="shared" si="0"/>
        <v>96079599.6294</v>
      </c>
      <c r="S17" s="115">
        <f t="shared" si="0"/>
        <v>92992930.316</v>
      </c>
      <c r="V17" s="115">
        <f t="shared" si="6"/>
        <v>337289586.11549997</v>
      </c>
      <c r="AJ17" t="str">
        <f t="shared" si="2"/>
        <v>202010</v>
      </c>
      <c r="AK17" s="115">
        <f t="shared" si="3"/>
        <v>337289586.11549997</v>
      </c>
      <c r="AL17">
        <f t="shared" si="1"/>
        <v>92992930.316</v>
      </c>
    </row>
    <row r="18" spans="1:38">
      <c r="A18" s="266">
        <v>44022</v>
      </c>
      <c r="B18" s="13">
        <v>97244519.143299997</v>
      </c>
      <c r="C18" s="13" t="s">
        <v>14</v>
      </c>
      <c r="D18" s="13">
        <v>4</v>
      </c>
      <c r="G18" s="1">
        <v>43903</v>
      </c>
      <c r="H18" s="76">
        <v>164578073.18130001</v>
      </c>
      <c r="I18" s="76">
        <v>53836219.184100002</v>
      </c>
      <c r="J18" s="76">
        <v>38152001.112599999</v>
      </c>
      <c r="K18" s="76">
        <v>101557242.73909999</v>
      </c>
      <c r="L18" s="76">
        <v>97962384.645600006</v>
      </c>
      <c r="M18" s="76"/>
      <c r="N18" t="str">
        <f t="shared" si="4"/>
        <v>202011</v>
      </c>
      <c r="O18" s="115">
        <f t="shared" si="5"/>
        <v>164578073.18130001</v>
      </c>
      <c r="P18" s="115">
        <f t="shared" si="0"/>
        <v>53836219.184100002</v>
      </c>
      <c r="Q18" s="115">
        <f t="shared" si="0"/>
        <v>38152001.112599999</v>
      </c>
      <c r="R18" s="115">
        <f t="shared" si="0"/>
        <v>101557242.73909999</v>
      </c>
      <c r="S18" s="115">
        <f t="shared" si="0"/>
        <v>97962384.645600006</v>
      </c>
      <c r="V18" s="115">
        <f t="shared" si="6"/>
        <v>358123536.21710002</v>
      </c>
      <c r="AJ18" t="str">
        <f t="shared" si="2"/>
        <v>202011</v>
      </c>
      <c r="AK18" s="115">
        <f t="shared" si="3"/>
        <v>358123536.21710002</v>
      </c>
      <c r="AL18">
        <f t="shared" si="1"/>
        <v>97962384.645600006</v>
      </c>
    </row>
    <row r="19" spans="1:38">
      <c r="A19" s="266">
        <v>44288</v>
      </c>
      <c r="B19" s="13">
        <v>31128455.891100001</v>
      </c>
      <c r="C19" s="13" t="s">
        <v>13</v>
      </c>
      <c r="D19" s="13">
        <v>3</v>
      </c>
      <c r="G19" s="1">
        <v>43910</v>
      </c>
      <c r="H19" s="76">
        <v>183692325.06119999</v>
      </c>
      <c r="I19" s="76">
        <v>64672026.8891</v>
      </c>
      <c r="J19" s="76">
        <v>45950173.101999998</v>
      </c>
      <c r="K19" s="76">
        <v>134059540.7735</v>
      </c>
      <c r="L19" s="76">
        <v>106064047.6101</v>
      </c>
      <c r="M19" s="76"/>
      <c r="N19" t="str">
        <f t="shared" si="4"/>
        <v>202012</v>
      </c>
      <c r="O19" s="115">
        <f t="shared" si="5"/>
        <v>183692325.06119999</v>
      </c>
      <c r="P19" s="115">
        <f t="shared" si="0"/>
        <v>64672026.8891</v>
      </c>
      <c r="Q19" s="115">
        <f t="shared" si="0"/>
        <v>45950173.101999998</v>
      </c>
      <c r="R19" s="115">
        <f t="shared" si="0"/>
        <v>134059540.7735</v>
      </c>
      <c r="S19" s="115">
        <f t="shared" si="0"/>
        <v>106064047.6101</v>
      </c>
      <c r="V19" s="115">
        <f t="shared" si="6"/>
        <v>428374065.82579994</v>
      </c>
      <c r="AJ19" t="str">
        <f t="shared" si="2"/>
        <v>202012</v>
      </c>
      <c r="AK19" s="115">
        <f t="shared" si="3"/>
        <v>428374065.82579994</v>
      </c>
      <c r="AL19">
        <f t="shared" si="1"/>
        <v>106064047.6101</v>
      </c>
    </row>
    <row r="20" spans="1:38">
      <c r="A20" s="266">
        <v>44533</v>
      </c>
      <c r="B20" s="13">
        <v>115783411.36300001</v>
      </c>
      <c r="C20" s="13" t="s">
        <v>14</v>
      </c>
      <c r="D20" s="13">
        <v>4</v>
      </c>
      <c r="G20" s="1">
        <v>43917</v>
      </c>
      <c r="H20" s="76">
        <v>125404961.8374</v>
      </c>
      <c r="I20" s="76">
        <v>44235444.989799999</v>
      </c>
      <c r="J20" s="76">
        <v>31934643.890700001</v>
      </c>
      <c r="K20" s="76">
        <v>93232977.547099993</v>
      </c>
      <c r="L20" s="76">
        <v>66087602.453599997</v>
      </c>
      <c r="M20" s="76"/>
      <c r="N20" t="str">
        <f t="shared" si="4"/>
        <v>202013</v>
      </c>
      <c r="O20" s="115">
        <f t="shared" si="5"/>
        <v>125404961.8374</v>
      </c>
      <c r="P20" s="115">
        <f t="shared" si="0"/>
        <v>44235444.989799999</v>
      </c>
      <c r="Q20" s="115">
        <f t="shared" si="0"/>
        <v>31934643.890700001</v>
      </c>
      <c r="R20" s="115">
        <f t="shared" si="0"/>
        <v>93232977.547099993</v>
      </c>
      <c r="S20" s="115">
        <f t="shared" si="0"/>
        <v>66087602.453599997</v>
      </c>
      <c r="V20" s="115">
        <f t="shared" si="6"/>
        <v>294808028.26499999</v>
      </c>
      <c r="AJ20" t="str">
        <f t="shared" si="2"/>
        <v>202013</v>
      </c>
      <c r="AK20" s="115">
        <f t="shared" si="3"/>
        <v>294808028.26499999</v>
      </c>
      <c r="AL20">
        <f t="shared" si="1"/>
        <v>66087602.453599997</v>
      </c>
    </row>
    <row r="21" spans="1:38">
      <c r="A21" s="266">
        <v>44190</v>
      </c>
      <c r="B21" s="13">
        <v>32460941.482999999</v>
      </c>
      <c r="C21" s="13" t="s">
        <v>13</v>
      </c>
      <c r="D21" s="13">
        <v>3</v>
      </c>
      <c r="G21" s="1">
        <v>43924</v>
      </c>
      <c r="H21" s="76">
        <v>135757725.61860001</v>
      </c>
      <c r="I21" s="76">
        <v>53051430.1171</v>
      </c>
      <c r="J21" s="76">
        <v>26035013.996100001</v>
      </c>
      <c r="K21" s="76">
        <v>93217725.291500002</v>
      </c>
      <c r="L21" s="76">
        <v>48642219.787900001</v>
      </c>
      <c r="M21" s="76"/>
      <c r="N21" t="str">
        <f t="shared" si="4"/>
        <v>202014</v>
      </c>
      <c r="O21" s="115">
        <f t="shared" si="5"/>
        <v>135757725.61860001</v>
      </c>
      <c r="P21" s="115">
        <f t="shared" si="0"/>
        <v>53051430.1171</v>
      </c>
      <c r="Q21" s="115">
        <f t="shared" si="0"/>
        <v>26035013.996100001</v>
      </c>
      <c r="R21" s="115">
        <f t="shared" si="0"/>
        <v>93217725.291500002</v>
      </c>
      <c r="S21" s="115">
        <f t="shared" si="0"/>
        <v>48642219.787900001</v>
      </c>
      <c r="V21" s="115">
        <f t="shared" si="6"/>
        <v>308061895.02330005</v>
      </c>
      <c r="AJ21" t="str">
        <f t="shared" si="2"/>
        <v>202014</v>
      </c>
      <c r="AK21" s="115">
        <f t="shared" si="3"/>
        <v>308061895.02330005</v>
      </c>
      <c r="AL21">
        <f t="shared" si="1"/>
        <v>48642219.787900001</v>
      </c>
    </row>
    <row r="22" spans="1:38">
      <c r="A22" s="266">
        <v>44057</v>
      </c>
      <c r="B22" s="13">
        <v>71094059.574900001</v>
      </c>
      <c r="C22" s="13" t="s">
        <v>52</v>
      </c>
      <c r="D22" s="13">
        <v>99</v>
      </c>
      <c r="G22" s="1">
        <v>43931</v>
      </c>
      <c r="H22" s="76">
        <v>159716395.81900001</v>
      </c>
      <c r="I22" s="76">
        <v>66151451.735799998</v>
      </c>
      <c r="J22" s="76">
        <v>24875121.540899999</v>
      </c>
      <c r="K22" s="76">
        <v>103795203.5705</v>
      </c>
      <c r="L22" s="76">
        <v>50909396.775399998</v>
      </c>
      <c r="M22" s="76"/>
      <c r="N22" t="str">
        <f t="shared" si="4"/>
        <v>202015</v>
      </c>
      <c r="O22" s="115">
        <f t="shared" si="5"/>
        <v>159716395.81900001</v>
      </c>
      <c r="P22" s="115">
        <f t="shared" ref="P22:P85" si="7">I22</f>
        <v>66151451.735799998</v>
      </c>
      <c r="Q22" s="115">
        <f t="shared" ref="Q22:Q85" si="8">J22</f>
        <v>24875121.540899999</v>
      </c>
      <c r="R22" s="115">
        <f t="shared" ref="R22:R85" si="9">K22</f>
        <v>103795203.5705</v>
      </c>
      <c r="S22" s="115">
        <f t="shared" ref="S22:S85" si="10">L22</f>
        <v>50909396.775399998</v>
      </c>
      <c r="V22" s="115">
        <f t="shared" si="6"/>
        <v>354538172.66619998</v>
      </c>
      <c r="AJ22" t="str">
        <f t="shared" si="2"/>
        <v>202015</v>
      </c>
      <c r="AK22" s="115">
        <f t="shared" si="3"/>
        <v>354538172.66619998</v>
      </c>
      <c r="AL22">
        <f t="shared" si="1"/>
        <v>50909396.775399998</v>
      </c>
    </row>
    <row r="23" spans="1:38">
      <c r="A23" s="266">
        <v>43987</v>
      </c>
      <c r="B23" s="13">
        <v>183928914.5429</v>
      </c>
      <c r="C23" s="13" t="s">
        <v>7</v>
      </c>
      <c r="D23" s="13">
        <v>1</v>
      </c>
      <c r="G23" s="1">
        <v>43938</v>
      </c>
      <c r="H23" s="76">
        <v>144011005.23710001</v>
      </c>
      <c r="I23" s="76">
        <v>60642103.828100003</v>
      </c>
      <c r="J23" s="76">
        <v>20813931.5174</v>
      </c>
      <c r="K23" s="76">
        <v>87498639.379199997</v>
      </c>
      <c r="L23" s="76">
        <v>49449651.515000001</v>
      </c>
      <c r="M23" s="76"/>
      <c r="N23" t="str">
        <f t="shared" si="4"/>
        <v>202016</v>
      </c>
      <c r="O23" s="115">
        <f t="shared" si="5"/>
        <v>144011005.23710001</v>
      </c>
      <c r="P23" s="115">
        <f t="shared" si="7"/>
        <v>60642103.828100003</v>
      </c>
      <c r="Q23" s="115">
        <f t="shared" si="8"/>
        <v>20813931.5174</v>
      </c>
      <c r="R23" s="115">
        <f t="shared" si="9"/>
        <v>87498639.379199997</v>
      </c>
      <c r="S23" s="115">
        <f t="shared" si="10"/>
        <v>49449651.515000001</v>
      </c>
      <c r="V23" s="115">
        <f t="shared" si="6"/>
        <v>312965679.96179998</v>
      </c>
      <c r="AJ23" t="str">
        <f t="shared" si="2"/>
        <v>202016</v>
      </c>
      <c r="AK23" s="115">
        <f t="shared" si="3"/>
        <v>312965679.96179998</v>
      </c>
      <c r="AL23">
        <f t="shared" si="1"/>
        <v>49449651.515000001</v>
      </c>
    </row>
    <row r="24" spans="1:38">
      <c r="A24" s="266">
        <v>44211</v>
      </c>
      <c r="B24" s="13">
        <v>55430449.372900002</v>
      </c>
      <c r="C24" s="13" t="s">
        <v>12</v>
      </c>
      <c r="D24" s="13">
        <v>2</v>
      </c>
      <c r="G24" s="1">
        <v>43945</v>
      </c>
      <c r="H24" s="76">
        <v>161659523.8603</v>
      </c>
      <c r="I24" s="76">
        <v>70216290.743200004</v>
      </c>
      <c r="J24" s="76">
        <v>20789131.206999999</v>
      </c>
      <c r="K24" s="76">
        <v>94364210.200399995</v>
      </c>
      <c r="L24" s="76">
        <v>55455652.268799998</v>
      </c>
      <c r="M24" s="76"/>
      <c r="N24" t="str">
        <f t="shared" si="4"/>
        <v>202017</v>
      </c>
      <c r="O24" s="115">
        <f t="shared" si="5"/>
        <v>161659523.8603</v>
      </c>
      <c r="P24" s="115">
        <f t="shared" si="7"/>
        <v>70216290.743200004</v>
      </c>
      <c r="Q24" s="115">
        <f t="shared" si="8"/>
        <v>20789131.206999999</v>
      </c>
      <c r="R24" s="115">
        <f t="shared" si="9"/>
        <v>94364210.200399995</v>
      </c>
      <c r="S24" s="115">
        <f t="shared" si="10"/>
        <v>55455652.268799998</v>
      </c>
      <c r="V24" s="115">
        <f t="shared" si="6"/>
        <v>347029156.01090002</v>
      </c>
      <c r="AJ24" t="str">
        <f t="shared" si="2"/>
        <v>202017</v>
      </c>
      <c r="AK24" s="115">
        <f t="shared" si="3"/>
        <v>347029156.01090002</v>
      </c>
      <c r="AL24">
        <f t="shared" si="1"/>
        <v>55455652.268799998</v>
      </c>
    </row>
    <row r="25" spans="1:38">
      <c r="A25" s="266">
        <v>44183</v>
      </c>
      <c r="B25" s="13">
        <v>128098176.668</v>
      </c>
      <c r="C25" s="13" t="s">
        <v>14</v>
      </c>
      <c r="D25" s="13">
        <v>4</v>
      </c>
      <c r="G25" s="1">
        <v>43952</v>
      </c>
      <c r="H25" s="76">
        <v>167366776.86809999</v>
      </c>
      <c r="I25" s="76">
        <v>74759370.142700002</v>
      </c>
      <c r="J25" s="76">
        <v>19530632.474599998</v>
      </c>
      <c r="K25" s="76">
        <v>93423058.805800006</v>
      </c>
      <c r="L25" s="76">
        <v>55293424.679099999</v>
      </c>
      <c r="M25" s="76"/>
      <c r="N25" t="str">
        <f t="shared" si="4"/>
        <v>202018</v>
      </c>
      <c r="O25" s="115">
        <f t="shared" si="5"/>
        <v>167366776.86809999</v>
      </c>
      <c r="P25" s="115">
        <f t="shared" si="7"/>
        <v>74759370.142700002</v>
      </c>
      <c r="Q25" s="115">
        <f t="shared" si="8"/>
        <v>19530632.474599998</v>
      </c>
      <c r="R25" s="115">
        <f t="shared" si="9"/>
        <v>93423058.805800006</v>
      </c>
      <c r="S25" s="115">
        <f t="shared" si="10"/>
        <v>55293424.679099999</v>
      </c>
      <c r="V25" s="115">
        <f t="shared" si="6"/>
        <v>355079838.29119998</v>
      </c>
      <c r="AJ25" t="str">
        <f t="shared" si="2"/>
        <v>202018</v>
      </c>
      <c r="AK25" s="115">
        <f t="shared" si="3"/>
        <v>355079838.29119998</v>
      </c>
      <c r="AL25">
        <f t="shared" si="1"/>
        <v>55293424.679099999</v>
      </c>
    </row>
    <row r="26" spans="1:38">
      <c r="A26" s="266">
        <v>43861</v>
      </c>
      <c r="B26" s="13">
        <v>43994017.797499999</v>
      </c>
      <c r="C26" s="13" t="s">
        <v>12</v>
      </c>
      <c r="D26" s="13">
        <v>2</v>
      </c>
      <c r="G26" s="1">
        <v>43959</v>
      </c>
      <c r="H26" s="76">
        <v>174049621.2272</v>
      </c>
      <c r="I26" s="76">
        <v>76899876.619599998</v>
      </c>
      <c r="J26" s="76">
        <v>18474787.0825</v>
      </c>
      <c r="K26" s="76">
        <v>88727453.924400002</v>
      </c>
      <c r="L26" s="76">
        <v>59241996.975900002</v>
      </c>
      <c r="M26" s="76"/>
      <c r="N26" t="str">
        <f t="shared" si="4"/>
        <v>202019</v>
      </c>
      <c r="O26" s="115">
        <f t="shared" si="5"/>
        <v>174049621.2272</v>
      </c>
      <c r="P26" s="115">
        <f t="shared" si="7"/>
        <v>76899876.619599998</v>
      </c>
      <c r="Q26" s="115">
        <f t="shared" si="8"/>
        <v>18474787.0825</v>
      </c>
      <c r="R26" s="115">
        <f t="shared" si="9"/>
        <v>88727453.924400002</v>
      </c>
      <c r="S26" s="115">
        <f t="shared" si="10"/>
        <v>59241996.975900002</v>
      </c>
      <c r="V26" s="115">
        <f t="shared" si="6"/>
        <v>358151738.85370004</v>
      </c>
      <c r="AJ26" t="str">
        <f t="shared" si="2"/>
        <v>202019</v>
      </c>
      <c r="AK26" s="115">
        <f t="shared" si="3"/>
        <v>358151738.85370004</v>
      </c>
      <c r="AL26">
        <f t="shared" si="1"/>
        <v>59241996.975900002</v>
      </c>
    </row>
    <row r="27" spans="1:38">
      <c r="A27" s="266">
        <v>43952</v>
      </c>
      <c r="B27" s="13">
        <v>93423058.805800006</v>
      </c>
      <c r="C27" s="13" t="s">
        <v>14</v>
      </c>
      <c r="D27" s="13">
        <v>4</v>
      </c>
      <c r="G27" s="1">
        <v>43966</v>
      </c>
      <c r="H27" s="76">
        <v>170191605.60820001</v>
      </c>
      <c r="I27" s="76">
        <v>75458840.545499995</v>
      </c>
      <c r="J27" s="76">
        <v>17023142.135600001</v>
      </c>
      <c r="K27" s="76">
        <v>83499559.453199998</v>
      </c>
      <c r="L27" s="76">
        <v>61593832.141500004</v>
      </c>
      <c r="M27" s="76"/>
      <c r="N27" t="str">
        <f t="shared" si="4"/>
        <v>202020</v>
      </c>
      <c r="O27" s="115">
        <f t="shared" si="5"/>
        <v>170191605.60820001</v>
      </c>
      <c r="P27" s="115">
        <f t="shared" si="7"/>
        <v>75458840.545499995</v>
      </c>
      <c r="Q27" s="115">
        <f t="shared" si="8"/>
        <v>17023142.135600001</v>
      </c>
      <c r="R27" s="115">
        <f t="shared" si="9"/>
        <v>83499559.453199998</v>
      </c>
      <c r="S27" s="115">
        <f t="shared" si="10"/>
        <v>61593832.141500004</v>
      </c>
      <c r="V27" s="115">
        <f t="shared" si="6"/>
        <v>346173147.74250001</v>
      </c>
      <c r="AJ27" t="str">
        <f t="shared" si="2"/>
        <v>202020</v>
      </c>
      <c r="AK27" s="115">
        <f t="shared" si="3"/>
        <v>346173147.74250001</v>
      </c>
      <c r="AL27">
        <f t="shared" si="1"/>
        <v>61593832.141500004</v>
      </c>
    </row>
    <row r="28" spans="1:38">
      <c r="A28" s="266">
        <v>44036</v>
      </c>
      <c r="B28" s="13">
        <v>96164010.083900005</v>
      </c>
      <c r="C28" s="13" t="s">
        <v>14</v>
      </c>
      <c r="D28" s="13">
        <v>4</v>
      </c>
      <c r="G28" s="1">
        <v>43973</v>
      </c>
      <c r="H28" s="76">
        <v>180554153.14019999</v>
      </c>
      <c r="I28" s="76">
        <v>79683222.339399993</v>
      </c>
      <c r="J28" s="76">
        <v>16389324.7611</v>
      </c>
      <c r="K28" s="76">
        <v>87732092.830300003</v>
      </c>
      <c r="L28" s="76">
        <v>63503336.115599997</v>
      </c>
      <c r="M28" s="76"/>
      <c r="N28" t="str">
        <f t="shared" si="4"/>
        <v>202021</v>
      </c>
      <c r="O28" s="115">
        <f t="shared" si="5"/>
        <v>180554153.14019999</v>
      </c>
      <c r="P28" s="115">
        <f t="shared" si="7"/>
        <v>79683222.339399993</v>
      </c>
      <c r="Q28" s="115">
        <f t="shared" si="8"/>
        <v>16389324.7611</v>
      </c>
      <c r="R28" s="115">
        <f t="shared" si="9"/>
        <v>87732092.830300003</v>
      </c>
      <c r="S28" s="115">
        <f t="shared" si="10"/>
        <v>63503336.115599997</v>
      </c>
      <c r="V28" s="115">
        <f t="shared" si="6"/>
        <v>364358793.07099998</v>
      </c>
      <c r="AJ28" t="str">
        <f t="shared" si="2"/>
        <v>202021</v>
      </c>
      <c r="AK28" s="115">
        <f t="shared" si="3"/>
        <v>364358793.07099998</v>
      </c>
      <c r="AL28">
        <f t="shared" si="1"/>
        <v>63503336.115599997</v>
      </c>
    </row>
    <row r="29" spans="1:38">
      <c r="A29" s="266">
        <v>44120</v>
      </c>
      <c r="B29" s="13">
        <v>161599747.66600001</v>
      </c>
      <c r="C29" s="13" t="s">
        <v>7</v>
      </c>
      <c r="D29" s="13">
        <v>1</v>
      </c>
      <c r="G29" s="1">
        <v>43980</v>
      </c>
      <c r="H29" s="76">
        <v>186197355.6886</v>
      </c>
      <c r="I29" s="76">
        <v>81053680.691699997</v>
      </c>
      <c r="J29" s="76">
        <v>15866061.9243</v>
      </c>
      <c r="K29" s="76">
        <v>90640919.921000004</v>
      </c>
      <c r="L29" s="76">
        <v>62107378.860799998</v>
      </c>
      <c r="M29" s="76"/>
      <c r="N29" t="str">
        <f t="shared" si="4"/>
        <v>202022</v>
      </c>
      <c r="O29" s="115">
        <f t="shared" si="5"/>
        <v>186197355.6886</v>
      </c>
      <c r="P29" s="115">
        <f t="shared" si="7"/>
        <v>81053680.691699997</v>
      </c>
      <c r="Q29" s="115">
        <f t="shared" si="8"/>
        <v>15866061.9243</v>
      </c>
      <c r="R29" s="115">
        <f t="shared" si="9"/>
        <v>90640919.921000004</v>
      </c>
      <c r="S29" s="115">
        <f t="shared" si="10"/>
        <v>62107378.860799998</v>
      </c>
      <c r="V29" s="115">
        <f t="shared" si="6"/>
        <v>373758018.2256</v>
      </c>
      <c r="AJ29" t="str">
        <f t="shared" si="2"/>
        <v>202022</v>
      </c>
      <c r="AK29" s="115">
        <f t="shared" si="3"/>
        <v>373758018.2256</v>
      </c>
      <c r="AL29">
        <f t="shared" si="1"/>
        <v>62107378.860799998</v>
      </c>
    </row>
    <row r="30" spans="1:38">
      <c r="A30" s="266">
        <v>43987</v>
      </c>
      <c r="B30" s="13">
        <v>67284772.667600006</v>
      </c>
      <c r="C30" s="13" t="s">
        <v>52</v>
      </c>
      <c r="D30" s="13">
        <v>99</v>
      </c>
      <c r="G30" s="1">
        <v>43987</v>
      </c>
      <c r="H30" s="76">
        <v>183928914.5429</v>
      </c>
      <c r="I30" s="76">
        <v>79359118.156599998</v>
      </c>
      <c r="J30" s="76">
        <v>15504117.917300001</v>
      </c>
      <c r="K30" s="76">
        <v>94343597.907199994</v>
      </c>
      <c r="L30" s="76">
        <v>67284772.667600006</v>
      </c>
      <c r="M30" s="76"/>
      <c r="N30" t="str">
        <f t="shared" si="4"/>
        <v>202023</v>
      </c>
      <c r="O30" s="115">
        <f t="shared" si="5"/>
        <v>183928914.5429</v>
      </c>
      <c r="P30" s="115">
        <f t="shared" si="7"/>
        <v>79359118.156599998</v>
      </c>
      <c r="Q30" s="115">
        <f t="shared" si="8"/>
        <v>15504117.917300001</v>
      </c>
      <c r="R30" s="115">
        <f t="shared" si="9"/>
        <v>94343597.907199994</v>
      </c>
      <c r="S30" s="115">
        <f t="shared" si="10"/>
        <v>67284772.667600006</v>
      </c>
      <c r="V30" s="115">
        <f t="shared" si="6"/>
        <v>373135748.52399999</v>
      </c>
      <c r="AJ30" t="str">
        <f t="shared" si="2"/>
        <v>202023</v>
      </c>
      <c r="AK30" s="115">
        <f t="shared" si="3"/>
        <v>373135748.52399999</v>
      </c>
      <c r="AL30">
        <f t="shared" si="1"/>
        <v>67284772.667600006</v>
      </c>
    </row>
    <row r="31" spans="1:38">
      <c r="A31" s="266">
        <v>44365</v>
      </c>
      <c r="B31" s="13">
        <v>70829301.463100001</v>
      </c>
      <c r="C31" s="13" t="s">
        <v>52</v>
      </c>
      <c r="D31" s="13">
        <v>99</v>
      </c>
      <c r="G31" s="1">
        <v>43994</v>
      </c>
      <c r="H31" s="76">
        <v>173529672.38139999</v>
      </c>
      <c r="I31" s="76">
        <v>73699692.723700002</v>
      </c>
      <c r="J31" s="76">
        <v>14395551.656099999</v>
      </c>
      <c r="K31" s="76">
        <v>93405462.394099995</v>
      </c>
      <c r="L31" s="76">
        <v>69074672.300400004</v>
      </c>
      <c r="M31" s="76"/>
      <c r="N31" t="str">
        <f t="shared" si="4"/>
        <v>202024</v>
      </c>
      <c r="O31" s="115">
        <f t="shared" si="5"/>
        <v>173529672.38139999</v>
      </c>
      <c r="P31" s="115">
        <f t="shared" si="7"/>
        <v>73699692.723700002</v>
      </c>
      <c r="Q31" s="115">
        <f t="shared" si="8"/>
        <v>14395551.656099999</v>
      </c>
      <c r="R31" s="115">
        <f t="shared" si="9"/>
        <v>93405462.394099995</v>
      </c>
      <c r="S31" s="115">
        <f t="shared" si="10"/>
        <v>69074672.300400004</v>
      </c>
      <c r="V31" s="115">
        <f t="shared" si="6"/>
        <v>355030379.15529996</v>
      </c>
      <c r="AJ31" t="str">
        <f t="shared" si="2"/>
        <v>202024</v>
      </c>
      <c r="AK31" s="115">
        <f t="shared" si="3"/>
        <v>355030379.15529996</v>
      </c>
      <c r="AL31">
        <f t="shared" si="1"/>
        <v>69074672.300400004</v>
      </c>
    </row>
    <row r="32" spans="1:38">
      <c r="A32" s="266">
        <v>44183</v>
      </c>
      <c r="B32" s="13">
        <v>94002717.315400004</v>
      </c>
      <c r="C32" s="13" t="s">
        <v>52</v>
      </c>
      <c r="D32" s="13">
        <v>99</v>
      </c>
      <c r="G32" s="1">
        <v>44001</v>
      </c>
      <c r="H32" s="76">
        <v>174640282.83090001</v>
      </c>
      <c r="I32" s="76">
        <v>74114211.929000005</v>
      </c>
      <c r="J32" s="76">
        <v>14249095.4847</v>
      </c>
      <c r="K32" s="76">
        <v>101092943.2137</v>
      </c>
      <c r="L32" s="76">
        <v>68103129.652999997</v>
      </c>
      <c r="M32" s="76"/>
      <c r="N32" t="str">
        <f t="shared" si="4"/>
        <v>202025</v>
      </c>
      <c r="O32" s="115">
        <f t="shared" si="5"/>
        <v>174640282.83090001</v>
      </c>
      <c r="P32" s="115">
        <f t="shared" si="7"/>
        <v>74114211.929000005</v>
      </c>
      <c r="Q32" s="115">
        <f t="shared" si="8"/>
        <v>14249095.4847</v>
      </c>
      <c r="R32" s="115">
        <f t="shared" si="9"/>
        <v>101092943.2137</v>
      </c>
      <c r="S32" s="115">
        <f t="shared" si="10"/>
        <v>68103129.652999997</v>
      </c>
      <c r="V32" s="115">
        <f t="shared" si="6"/>
        <v>364096533.45829999</v>
      </c>
      <c r="AJ32" t="str">
        <f t="shared" si="2"/>
        <v>202025</v>
      </c>
      <c r="AK32" s="115">
        <f t="shared" si="3"/>
        <v>364096533.45829999</v>
      </c>
      <c r="AL32">
        <f t="shared" si="1"/>
        <v>68103129.652999997</v>
      </c>
    </row>
    <row r="33" spans="1:38">
      <c r="A33" s="266">
        <v>43868</v>
      </c>
      <c r="B33" s="13">
        <v>140930179.72420001</v>
      </c>
      <c r="C33" s="13" t="s">
        <v>7</v>
      </c>
      <c r="D33" s="13">
        <v>1</v>
      </c>
      <c r="G33" s="1">
        <v>44008</v>
      </c>
      <c r="H33" s="76">
        <v>176818085.9797</v>
      </c>
      <c r="I33" s="76">
        <v>72236374.527199998</v>
      </c>
      <c r="J33" s="76">
        <v>14985573.021199999</v>
      </c>
      <c r="K33" s="76">
        <v>103264686.4428</v>
      </c>
      <c r="L33" s="76">
        <v>69982560.293799996</v>
      </c>
      <c r="M33" s="76"/>
      <c r="N33" t="str">
        <f t="shared" si="4"/>
        <v>202026</v>
      </c>
      <c r="O33" s="115">
        <f t="shared" si="5"/>
        <v>176818085.9797</v>
      </c>
      <c r="P33" s="115">
        <f t="shared" si="7"/>
        <v>72236374.527199998</v>
      </c>
      <c r="Q33" s="115">
        <f t="shared" si="8"/>
        <v>14985573.021199999</v>
      </c>
      <c r="R33" s="115">
        <f t="shared" si="9"/>
        <v>103264686.4428</v>
      </c>
      <c r="S33" s="115">
        <f t="shared" si="10"/>
        <v>69982560.293799996</v>
      </c>
      <c r="V33" s="115">
        <f t="shared" si="6"/>
        <v>367304719.9709</v>
      </c>
      <c r="AJ33" t="str">
        <f t="shared" si="2"/>
        <v>202026</v>
      </c>
      <c r="AK33" s="115">
        <f t="shared" si="3"/>
        <v>367304719.9709</v>
      </c>
      <c r="AL33">
        <f t="shared" si="1"/>
        <v>69982560.293799996</v>
      </c>
    </row>
    <row r="34" spans="1:38">
      <c r="A34" s="266">
        <v>43826</v>
      </c>
      <c r="B34" s="13">
        <v>68845378.754500002</v>
      </c>
      <c r="C34" s="13" t="s">
        <v>12</v>
      </c>
      <c r="D34" s="13">
        <v>2</v>
      </c>
      <c r="G34" s="1">
        <v>44015</v>
      </c>
      <c r="H34" s="76">
        <v>175392380.111</v>
      </c>
      <c r="I34" s="76">
        <v>71039879.307099998</v>
      </c>
      <c r="J34" s="76">
        <v>15216179.547800001</v>
      </c>
      <c r="K34" s="76">
        <v>103914610.7589</v>
      </c>
      <c r="L34" s="76">
        <v>68701114.011700004</v>
      </c>
      <c r="M34" s="76"/>
      <c r="N34" t="str">
        <f t="shared" si="4"/>
        <v>202027</v>
      </c>
      <c r="O34" s="115">
        <f t="shared" si="5"/>
        <v>175392380.111</v>
      </c>
      <c r="P34" s="115">
        <f t="shared" si="7"/>
        <v>71039879.307099998</v>
      </c>
      <c r="Q34" s="115">
        <f t="shared" si="8"/>
        <v>15216179.547800001</v>
      </c>
      <c r="R34" s="115">
        <f t="shared" si="9"/>
        <v>103914610.7589</v>
      </c>
      <c r="S34" s="115">
        <f t="shared" si="10"/>
        <v>68701114.011700004</v>
      </c>
      <c r="V34" s="115">
        <f t="shared" si="6"/>
        <v>365563049.72479999</v>
      </c>
      <c r="AJ34" t="str">
        <f t="shared" si="2"/>
        <v>202027</v>
      </c>
      <c r="AK34" s="115">
        <f t="shared" si="3"/>
        <v>365563049.72479999</v>
      </c>
      <c r="AL34">
        <f t="shared" si="1"/>
        <v>68701114.011700004</v>
      </c>
    </row>
    <row r="35" spans="1:38">
      <c r="A35" s="266">
        <v>44295</v>
      </c>
      <c r="B35" s="13">
        <v>26197652.869600002</v>
      </c>
      <c r="C35" s="13" t="s">
        <v>13</v>
      </c>
      <c r="D35" s="13">
        <v>3</v>
      </c>
      <c r="G35" s="1">
        <v>44022</v>
      </c>
      <c r="H35" s="76">
        <v>163928128.32659999</v>
      </c>
      <c r="I35" s="76">
        <v>63890591.863600001</v>
      </c>
      <c r="J35" s="76">
        <v>15255696.534600001</v>
      </c>
      <c r="K35" s="76">
        <v>97244519.143299997</v>
      </c>
      <c r="L35" s="76">
        <v>69270379.439700007</v>
      </c>
      <c r="M35" s="76"/>
      <c r="N35" t="str">
        <f t="shared" si="4"/>
        <v>202028</v>
      </c>
      <c r="O35" s="115">
        <f t="shared" si="5"/>
        <v>163928128.32659999</v>
      </c>
      <c r="P35" s="115">
        <f t="shared" si="7"/>
        <v>63890591.863600001</v>
      </c>
      <c r="Q35" s="115">
        <f t="shared" si="8"/>
        <v>15255696.534600001</v>
      </c>
      <c r="R35" s="115">
        <f t="shared" si="9"/>
        <v>97244519.143299997</v>
      </c>
      <c r="S35" s="115">
        <f t="shared" si="10"/>
        <v>69270379.439700007</v>
      </c>
      <c r="V35" s="115">
        <f t="shared" si="6"/>
        <v>340318935.86809993</v>
      </c>
      <c r="AJ35" t="str">
        <f t="shared" si="2"/>
        <v>202028</v>
      </c>
      <c r="AK35" s="115">
        <f t="shared" si="3"/>
        <v>340318935.86809993</v>
      </c>
      <c r="AL35">
        <f t="shared" si="1"/>
        <v>69270379.439700007</v>
      </c>
    </row>
    <row r="36" spans="1:38">
      <c r="A36" s="266">
        <v>44029</v>
      </c>
      <c r="B36" s="13">
        <v>15937277.483100001</v>
      </c>
      <c r="C36" s="13" t="s">
        <v>13</v>
      </c>
      <c r="D36" s="13">
        <v>3</v>
      </c>
      <c r="G36" s="1">
        <v>44029</v>
      </c>
      <c r="H36" s="76">
        <v>162454774.47099999</v>
      </c>
      <c r="I36" s="76">
        <v>61830405.261299998</v>
      </c>
      <c r="J36" s="76">
        <v>15937277.483100001</v>
      </c>
      <c r="K36" s="76">
        <v>95900557.552499995</v>
      </c>
      <c r="L36" s="76">
        <v>72124792.952999994</v>
      </c>
      <c r="M36" s="76"/>
      <c r="N36" t="str">
        <f t="shared" si="4"/>
        <v>202029</v>
      </c>
      <c r="O36" s="115">
        <f t="shared" si="5"/>
        <v>162454774.47099999</v>
      </c>
      <c r="P36" s="115">
        <f t="shared" si="7"/>
        <v>61830405.261299998</v>
      </c>
      <c r="Q36" s="115">
        <f t="shared" si="8"/>
        <v>15937277.483100001</v>
      </c>
      <c r="R36" s="115">
        <f t="shared" si="9"/>
        <v>95900557.552499995</v>
      </c>
      <c r="S36" s="115">
        <f t="shared" si="10"/>
        <v>72124792.952999994</v>
      </c>
      <c r="V36" s="115">
        <f t="shared" si="6"/>
        <v>336123014.76789999</v>
      </c>
      <c r="AJ36" t="str">
        <f t="shared" si="2"/>
        <v>202029</v>
      </c>
      <c r="AK36" s="115">
        <f t="shared" si="3"/>
        <v>336123014.76789999</v>
      </c>
      <c r="AL36">
        <f t="shared" si="1"/>
        <v>72124792.952999994</v>
      </c>
    </row>
    <row r="37" spans="1:38">
      <c r="A37" s="266">
        <v>43945</v>
      </c>
      <c r="B37" s="13">
        <v>20789131.206999999</v>
      </c>
      <c r="C37" s="13" t="s">
        <v>13</v>
      </c>
      <c r="D37" s="13">
        <v>3</v>
      </c>
      <c r="G37" s="1">
        <v>44036</v>
      </c>
      <c r="H37" s="76">
        <v>160751219.21160001</v>
      </c>
      <c r="I37" s="76">
        <v>60809854.307400003</v>
      </c>
      <c r="J37" s="76">
        <v>16467133.530400001</v>
      </c>
      <c r="K37" s="76">
        <v>96164010.083900005</v>
      </c>
      <c r="L37" s="76">
        <v>73158825.920900002</v>
      </c>
      <c r="M37" s="76"/>
      <c r="N37" t="str">
        <f t="shared" si="4"/>
        <v>202030</v>
      </c>
      <c r="O37" s="115">
        <f t="shared" si="5"/>
        <v>160751219.21160001</v>
      </c>
      <c r="P37" s="115">
        <f t="shared" si="7"/>
        <v>60809854.307400003</v>
      </c>
      <c r="Q37" s="115">
        <f t="shared" si="8"/>
        <v>16467133.530400001</v>
      </c>
      <c r="R37" s="115">
        <f t="shared" si="9"/>
        <v>96164010.083900005</v>
      </c>
      <c r="S37" s="115">
        <f t="shared" si="10"/>
        <v>73158825.920900002</v>
      </c>
      <c r="V37" s="115">
        <f t="shared" si="6"/>
        <v>334192217.13330001</v>
      </c>
      <c r="AJ37" t="str">
        <f t="shared" si="2"/>
        <v>202030</v>
      </c>
      <c r="AK37" s="115">
        <f t="shared" si="3"/>
        <v>334192217.13330001</v>
      </c>
      <c r="AL37">
        <f t="shared" si="1"/>
        <v>73158825.920900002</v>
      </c>
    </row>
    <row r="38" spans="1:38">
      <c r="A38" s="266">
        <v>44127</v>
      </c>
      <c r="B38" s="13">
        <v>55167041.643799998</v>
      </c>
      <c r="C38" s="13" t="s">
        <v>12</v>
      </c>
      <c r="D38" s="13">
        <v>2</v>
      </c>
      <c r="G38" s="1">
        <v>44043</v>
      </c>
      <c r="H38" s="76">
        <v>160793195.678</v>
      </c>
      <c r="I38" s="76">
        <v>61663813.632600002</v>
      </c>
      <c r="J38" s="76">
        <v>17513897.015900001</v>
      </c>
      <c r="K38" s="76">
        <v>98029054.738800004</v>
      </c>
      <c r="L38" s="76">
        <v>70089484.062800005</v>
      </c>
      <c r="M38" s="76"/>
      <c r="N38" t="str">
        <f t="shared" si="4"/>
        <v>202031</v>
      </c>
      <c r="O38" s="115">
        <f t="shared" si="5"/>
        <v>160793195.678</v>
      </c>
      <c r="P38" s="115">
        <f t="shared" si="7"/>
        <v>61663813.632600002</v>
      </c>
      <c r="Q38" s="115">
        <f t="shared" si="8"/>
        <v>17513897.015900001</v>
      </c>
      <c r="R38" s="115">
        <f t="shared" si="9"/>
        <v>98029054.738800004</v>
      </c>
      <c r="S38" s="115">
        <f t="shared" si="10"/>
        <v>70089484.062800005</v>
      </c>
      <c r="V38" s="115">
        <f t="shared" si="6"/>
        <v>337999961.06529999</v>
      </c>
      <c r="AJ38" t="str">
        <f t="shared" si="2"/>
        <v>202031</v>
      </c>
      <c r="AK38" s="115">
        <f t="shared" si="3"/>
        <v>337999961.06529999</v>
      </c>
      <c r="AL38">
        <f t="shared" ref="AL38:AL69" si="11">S38</f>
        <v>70089484.062800005</v>
      </c>
    </row>
    <row r="39" spans="1:38">
      <c r="A39" s="266">
        <v>44092</v>
      </c>
      <c r="B39" s="13">
        <v>54627007.120899998</v>
      </c>
      <c r="C39" s="13" t="s">
        <v>12</v>
      </c>
      <c r="D39" s="13">
        <v>2</v>
      </c>
      <c r="G39" s="1">
        <v>44050</v>
      </c>
      <c r="H39" s="76">
        <v>160269113.8441</v>
      </c>
      <c r="I39" s="76">
        <v>60987946.075999998</v>
      </c>
      <c r="J39" s="76">
        <v>18489371.908</v>
      </c>
      <c r="K39" s="76">
        <v>97787175.891900003</v>
      </c>
      <c r="L39" s="76">
        <v>70120736.512799993</v>
      </c>
      <c r="M39" s="76"/>
      <c r="N39" t="str">
        <f t="shared" si="4"/>
        <v>202032</v>
      </c>
      <c r="O39" s="115">
        <f t="shared" si="5"/>
        <v>160269113.8441</v>
      </c>
      <c r="P39" s="115">
        <f t="shared" si="7"/>
        <v>60987946.075999998</v>
      </c>
      <c r="Q39" s="115">
        <f t="shared" si="8"/>
        <v>18489371.908</v>
      </c>
      <c r="R39" s="115">
        <f t="shared" si="9"/>
        <v>97787175.891900003</v>
      </c>
      <c r="S39" s="115">
        <f t="shared" si="10"/>
        <v>70120736.512799993</v>
      </c>
      <c r="V39" s="115">
        <f t="shared" si="6"/>
        <v>337533607.72000003</v>
      </c>
      <c r="AJ39" t="str">
        <f t="shared" ref="AJ39:AJ70" si="12">N39</f>
        <v>202032</v>
      </c>
      <c r="AK39" s="115">
        <f t="shared" ref="AK39:AK70" si="13">V39</f>
        <v>337533607.72000003</v>
      </c>
      <c r="AL39">
        <f t="shared" si="11"/>
        <v>70120736.512799993</v>
      </c>
    </row>
    <row r="40" spans="1:38">
      <c r="A40" s="266">
        <v>44204</v>
      </c>
      <c r="B40" s="13">
        <v>56128271.075999998</v>
      </c>
      <c r="C40" s="13" t="s">
        <v>12</v>
      </c>
      <c r="D40" s="13">
        <v>2</v>
      </c>
      <c r="G40" s="1">
        <v>44057</v>
      </c>
      <c r="H40" s="76">
        <v>161371228.58419999</v>
      </c>
      <c r="I40" s="76">
        <v>59711514.853799999</v>
      </c>
      <c r="J40" s="76">
        <v>19642866.5253</v>
      </c>
      <c r="K40" s="76">
        <v>97047305.2553</v>
      </c>
      <c r="L40" s="76">
        <v>71094059.574900001</v>
      </c>
      <c r="M40" s="76"/>
      <c r="N40" t="str">
        <f t="shared" si="4"/>
        <v>202033</v>
      </c>
      <c r="O40" s="115">
        <f t="shared" si="5"/>
        <v>161371228.58419999</v>
      </c>
      <c r="P40" s="115">
        <f t="shared" si="7"/>
        <v>59711514.853799999</v>
      </c>
      <c r="Q40" s="115">
        <f t="shared" si="8"/>
        <v>19642866.5253</v>
      </c>
      <c r="R40" s="115">
        <f t="shared" si="9"/>
        <v>97047305.2553</v>
      </c>
      <c r="S40" s="115">
        <f t="shared" si="10"/>
        <v>71094059.574900001</v>
      </c>
      <c r="V40" s="115">
        <f t="shared" si="6"/>
        <v>337772915.21859998</v>
      </c>
      <c r="AJ40" t="str">
        <f t="shared" si="12"/>
        <v>202033</v>
      </c>
      <c r="AK40" s="115">
        <f t="shared" si="13"/>
        <v>337772915.21859998</v>
      </c>
      <c r="AL40">
        <f t="shared" si="11"/>
        <v>71094059.574900001</v>
      </c>
    </row>
    <row r="41" spans="1:38">
      <c r="A41" s="266">
        <v>44533</v>
      </c>
      <c r="B41" s="13">
        <v>76097166.871600002</v>
      </c>
      <c r="C41" s="13" t="s">
        <v>52</v>
      </c>
      <c r="D41" s="13">
        <v>99</v>
      </c>
      <c r="G41" s="1">
        <v>44064</v>
      </c>
      <c r="H41" s="76">
        <v>156479075.6701</v>
      </c>
      <c r="I41" s="76">
        <v>57502581.619199999</v>
      </c>
      <c r="J41" s="76">
        <v>19759344.642200001</v>
      </c>
      <c r="K41" s="76">
        <v>96065365.079699993</v>
      </c>
      <c r="L41" s="76">
        <v>70423992.221200004</v>
      </c>
      <c r="M41" s="76"/>
      <c r="N41" t="str">
        <f t="shared" si="4"/>
        <v>202034</v>
      </c>
      <c r="O41" s="115">
        <f t="shared" si="5"/>
        <v>156479075.6701</v>
      </c>
      <c r="P41" s="115">
        <f t="shared" si="7"/>
        <v>57502581.619199999</v>
      </c>
      <c r="Q41" s="115">
        <f t="shared" si="8"/>
        <v>19759344.642200001</v>
      </c>
      <c r="R41" s="115">
        <f t="shared" si="9"/>
        <v>96065365.079699993</v>
      </c>
      <c r="S41" s="115">
        <f t="shared" si="10"/>
        <v>70423992.221200004</v>
      </c>
      <c r="V41" s="115">
        <f t="shared" si="6"/>
        <v>329806367.01119995</v>
      </c>
      <c r="AJ41" t="str">
        <f t="shared" si="12"/>
        <v>202034</v>
      </c>
      <c r="AK41" s="115">
        <f t="shared" si="13"/>
        <v>329806367.01119995</v>
      </c>
      <c r="AL41">
        <f t="shared" si="11"/>
        <v>70423992.221200004</v>
      </c>
    </row>
    <row r="42" spans="1:38">
      <c r="A42" s="266">
        <v>44085</v>
      </c>
      <c r="B42" s="13">
        <v>71265111.507300004</v>
      </c>
      <c r="C42" s="13" t="s">
        <v>52</v>
      </c>
      <c r="D42" s="13">
        <v>99</v>
      </c>
      <c r="G42" s="1">
        <v>44071</v>
      </c>
      <c r="H42" s="76">
        <v>160896971.7369</v>
      </c>
      <c r="I42" s="76">
        <v>60638036.958800003</v>
      </c>
      <c r="J42" s="76">
        <v>21182739.619600002</v>
      </c>
      <c r="K42" s="76">
        <v>102798571.2943</v>
      </c>
      <c r="L42" s="76">
        <v>71844860.617400005</v>
      </c>
      <c r="M42" s="76"/>
      <c r="N42" t="str">
        <f t="shared" si="4"/>
        <v>202035</v>
      </c>
      <c r="O42" s="115">
        <f t="shared" si="5"/>
        <v>160896971.7369</v>
      </c>
      <c r="P42" s="115">
        <f t="shared" si="7"/>
        <v>60638036.958800003</v>
      </c>
      <c r="Q42" s="115">
        <f t="shared" si="8"/>
        <v>21182739.619600002</v>
      </c>
      <c r="R42" s="115">
        <f t="shared" si="9"/>
        <v>102798571.2943</v>
      </c>
      <c r="S42" s="115">
        <f t="shared" si="10"/>
        <v>71844860.617400005</v>
      </c>
      <c r="V42" s="115">
        <f t="shared" si="6"/>
        <v>345516319.60960001</v>
      </c>
      <c r="AJ42" t="str">
        <f t="shared" si="12"/>
        <v>202035</v>
      </c>
      <c r="AK42" s="115">
        <f t="shared" si="13"/>
        <v>345516319.60960001</v>
      </c>
      <c r="AL42">
        <f t="shared" si="11"/>
        <v>71844860.617400005</v>
      </c>
    </row>
    <row r="43" spans="1:38">
      <c r="A43" s="266">
        <v>44400</v>
      </c>
      <c r="B43" s="13">
        <v>75026480.142800003</v>
      </c>
      <c r="C43" s="13" t="s">
        <v>52</v>
      </c>
      <c r="D43" s="13">
        <v>99</v>
      </c>
      <c r="G43" s="1">
        <v>44078</v>
      </c>
      <c r="H43" s="76">
        <v>161174369.20370001</v>
      </c>
      <c r="I43" s="76">
        <v>60509181.187899999</v>
      </c>
      <c r="J43" s="76">
        <v>22508482.367800001</v>
      </c>
      <c r="K43" s="76">
        <v>103561553.0009</v>
      </c>
      <c r="L43" s="76">
        <v>71983906.944999993</v>
      </c>
      <c r="M43" s="76"/>
      <c r="N43" t="str">
        <f t="shared" si="4"/>
        <v>202036</v>
      </c>
      <c r="O43" s="115">
        <f t="shared" si="5"/>
        <v>161174369.20370001</v>
      </c>
      <c r="P43" s="115">
        <f t="shared" si="7"/>
        <v>60509181.187899999</v>
      </c>
      <c r="Q43" s="115">
        <f t="shared" si="8"/>
        <v>22508482.367800001</v>
      </c>
      <c r="R43" s="115">
        <f t="shared" si="9"/>
        <v>103561553.0009</v>
      </c>
      <c r="S43" s="115">
        <f t="shared" si="10"/>
        <v>71983906.944999993</v>
      </c>
      <c r="V43" s="115">
        <f t="shared" si="6"/>
        <v>347753585.76030004</v>
      </c>
      <c r="AJ43" t="str">
        <f t="shared" si="12"/>
        <v>202036</v>
      </c>
      <c r="AK43" s="115">
        <f t="shared" si="13"/>
        <v>347753585.76030004</v>
      </c>
      <c r="AL43">
        <f t="shared" si="11"/>
        <v>71983906.944999993</v>
      </c>
    </row>
    <row r="44" spans="1:38">
      <c r="A44" s="266">
        <v>44267</v>
      </c>
      <c r="B44" s="13">
        <v>75411367.841600001</v>
      </c>
      <c r="C44" s="13" t="s">
        <v>52</v>
      </c>
      <c r="D44" s="13">
        <v>99</v>
      </c>
      <c r="G44" s="1">
        <v>44085</v>
      </c>
      <c r="H44" s="76">
        <v>159527630.6085</v>
      </c>
      <c r="I44" s="76">
        <v>56238839.191299997</v>
      </c>
      <c r="J44" s="76">
        <v>23059569.817400001</v>
      </c>
      <c r="K44" s="76">
        <v>95692999.004899994</v>
      </c>
      <c r="L44" s="76">
        <v>71265111.507300004</v>
      </c>
      <c r="M44" s="76"/>
      <c r="N44" t="str">
        <f t="shared" si="4"/>
        <v>202037</v>
      </c>
      <c r="O44" s="115">
        <f t="shared" si="5"/>
        <v>159527630.6085</v>
      </c>
      <c r="P44" s="115">
        <f t="shared" si="7"/>
        <v>56238839.191299997</v>
      </c>
      <c r="Q44" s="115">
        <f t="shared" si="8"/>
        <v>23059569.817400001</v>
      </c>
      <c r="R44" s="115">
        <f t="shared" si="9"/>
        <v>95692999.004899994</v>
      </c>
      <c r="S44" s="115">
        <f t="shared" si="10"/>
        <v>71265111.507300004</v>
      </c>
      <c r="V44" s="115">
        <f t="shared" si="6"/>
        <v>334519038.6221</v>
      </c>
      <c r="AJ44" t="str">
        <f t="shared" si="12"/>
        <v>202037</v>
      </c>
      <c r="AK44" s="115">
        <f t="shared" si="13"/>
        <v>334519038.6221</v>
      </c>
      <c r="AL44">
        <f t="shared" si="11"/>
        <v>71265111.507300004</v>
      </c>
    </row>
    <row r="45" spans="1:38">
      <c r="A45" s="266">
        <v>43903</v>
      </c>
      <c r="B45" s="13">
        <v>101557242.73909999</v>
      </c>
      <c r="C45" s="13" t="s">
        <v>14</v>
      </c>
      <c r="D45" s="13">
        <v>4</v>
      </c>
      <c r="G45" s="1">
        <v>44092</v>
      </c>
      <c r="H45" s="76">
        <v>158031498.57609999</v>
      </c>
      <c r="I45" s="76">
        <v>54627007.120899998</v>
      </c>
      <c r="J45" s="76">
        <v>23545985.650699999</v>
      </c>
      <c r="K45" s="76">
        <v>91327224.815099999</v>
      </c>
      <c r="L45" s="76">
        <v>70746807.5669</v>
      </c>
      <c r="M45" s="76"/>
      <c r="N45" t="str">
        <f t="shared" si="4"/>
        <v>202038</v>
      </c>
      <c r="O45" s="115">
        <f t="shared" si="5"/>
        <v>158031498.57609999</v>
      </c>
      <c r="P45" s="115">
        <f t="shared" si="7"/>
        <v>54627007.120899998</v>
      </c>
      <c r="Q45" s="115">
        <f t="shared" si="8"/>
        <v>23545985.650699999</v>
      </c>
      <c r="R45" s="115">
        <f t="shared" si="9"/>
        <v>91327224.815099999</v>
      </c>
      <c r="S45" s="115">
        <f t="shared" si="10"/>
        <v>70746807.5669</v>
      </c>
      <c r="V45" s="115">
        <f t="shared" si="6"/>
        <v>327531716.16280001</v>
      </c>
      <c r="AJ45" t="str">
        <f t="shared" si="12"/>
        <v>202038</v>
      </c>
      <c r="AK45" s="115">
        <f t="shared" si="13"/>
        <v>327531716.16280001</v>
      </c>
      <c r="AL45">
        <f t="shared" si="11"/>
        <v>70746807.5669</v>
      </c>
    </row>
    <row r="46" spans="1:38">
      <c r="A46" s="266">
        <v>43910</v>
      </c>
      <c r="B46" s="13">
        <v>64672026.8891</v>
      </c>
      <c r="C46" s="13" t="s">
        <v>12</v>
      </c>
      <c r="D46" s="13">
        <v>2</v>
      </c>
      <c r="G46" s="1">
        <v>44099</v>
      </c>
      <c r="H46" s="76">
        <v>165183911.93939999</v>
      </c>
      <c r="I46" s="76">
        <v>58215073.957599998</v>
      </c>
      <c r="J46" s="76">
        <v>24915088.286200002</v>
      </c>
      <c r="K46" s="76">
        <v>96138836.991500005</v>
      </c>
      <c r="L46" s="76">
        <v>72804624.909700006</v>
      </c>
      <c r="M46" s="76"/>
      <c r="N46" t="str">
        <f t="shared" si="4"/>
        <v>202039</v>
      </c>
      <c r="O46" s="115">
        <f t="shared" si="5"/>
        <v>165183911.93939999</v>
      </c>
      <c r="P46" s="115">
        <f t="shared" si="7"/>
        <v>58215073.957599998</v>
      </c>
      <c r="Q46" s="115">
        <f t="shared" si="8"/>
        <v>24915088.286200002</v>
      </c>
      <c r="R46" s="115">
        <f t="shared" si="9"/>
        <v>96138836.991500005</v>
      </c>
      <c r="S46" s="115">
        <f t="shared" si="10"/>
        <v>72804624.909700006</v>
      </c>
      <c r="V46" s="115">
        <f t="shared" si="6"/>
        <v>344452911.17470002</v>
      </c>
      <c r="AJ46" t="str">
        <f t="shared" si="12"/>
        <v>202039</v>
      </c>
      <c r="AK46" s="115">
        <f t="shared" si="13"/>
        <v>344452911.17470002</v>
      </c>
      <c r="AL46">
        <f t="shared" si="11"/>
        <v>72804624.909700006</v>
      </c>
    </row>
    <row r="47" spans="1:38">
      <c r="A47" s="266">
        <v>44078</v>
      </c>
      <c r="B47" s="13">
        <v>161174369.20370001</v>
      </c>
      <c r="C47" s="13" t="s">
        <v>7</v>
      </c>
      <c r="D47" s="13">
        <v>1</v>
      </c>
      <c r="G47" s="1">
        <v>44106</v>
      </c>
      <c r="H47" s="76">
        <v>164915306.09549999</v>
      </c>
      <c r="I47" s="76">
        <v>58971573.702699997</v>
      </c>
      <c r="J47" s="76">
        <v>26001375.259</v>
      </c>
      <c r="K47" s="76">
        <v>98875775.673899993</v>
      </c>
      <c r="L47" s="76">
        <v>71937521.997299999</v>
      </c>
      <c r="M47" s="76"/>
      <c r="N47" t="str">
        <f t="shared" si="4"/>
        <v>202040</v>
      </c>
      <c r="O47" s="115">
        <f t="shared" si="5"/>
        <v>164915306.09549999</v>
      </c>
      <c r="P47" s="115">
        <f t="shared" si="7"/>
        <v>58971573.702699997</v>
      </c>
      <c r="Q47" s="115">
        <f t="shared" si="8"/>
        <v>26001375.259</v>
      </c>
      <c r="R47" s="115">
        <f t="shared" si="9"/>
        <v>98875775.673899993</v>
      </c>
      <c r="S47" s="115">
        <f t="shared" si="10"/>
        <v>71937521.997299999</v>
      </c>
      <c r="V47" s="115">
        <f t="shared" si="6"/>
        <v>348764030.73109996</v>
      </c>
      <c r="AJ47" t="str">
        <f t="shared" si="12"/>
        <v>202040</v>
      </c>
      <c r="AK47" s="115">
        <f t="shared" si="13"/>
        <v>348764030.73109996</v>
      </c>
      <c r="AL47">
        <f t="shared" si="11"/>
        <v>71937521.997299999</v>
      </c>
    </row>
    <row r="48" spans="1:38">
      <c r="A48" s="266">
        <v>44533</v>
      </c>
      <c r="B48" s="13">
        <v>34174982.392999999</v>
      </c>
      <c r="C48" s="13" t="s">
        <v>13</v>
      </c>
      <c r="D48" s="13">
        <v>3</v>
      </c>
      <c r="G48" s="1">
        <v>44113</v>
      </c>
      <c r="H48" s="76">
        <v>161472494.58790001</v>
      </c>
      <c r="I48" s="76">
        <v>56234921.897</v>
      </c>
      <c r="J48" s="76">
        <v>26260691.928100001</v>
      </c>
      <c r="K48" s="76">
        <v>96614326.321400002</v>
      </c>
      <c r="L48" s="76">
        <v>71125419.262199998</v>
      </c>
      <c r="M48" s="76"/>
      <c r="N48" t="str">
        <f t="shared" si="4"/>
        <v>202041</v>
      </c>
      <c r="O48" s="115">
        <f t="shared" si="5"/>
        <v>161472494.58790001</v>
      </c>
      <c r="P48" s="115">
        <f t="shared" si="7"/>
        <v>56234921.897</v>
      </c>
      <c r="Q48" s="115">
        <f t="shared" si="8"/>
        <v>26260691.928100001</v>
      </c>
      <c r="R48" s="115">
        <f t="shared" si="9"/>
        <v>96614326.321400002</v>
      </c>
      <c r="S48" s="115">
        <f t="shared" si="10"/>
        <v>71125419.262199998</v>
      </c>
      <c r="V48" s="115">
        <f t="shared" si="6"/>
        <v>340582434.73439997</v>
      </c>
      <c r="AJ48" t="str">
        <f t="shared" si="12"/>
        <v>202041</v>
      </c>
      <c r="AK48" s="115">
        <f t="shared" si="13"/>
        <v>340582434.73439997</v>
      </c>
      <c r="AL48">
        <f t="shared" si="11"/>
        <v>71125419.262199998</v>
      </c>
    </row>
    <row r="49" spans="1:38">
      <c r="A49" s="266">
        <v>43854</v>
      </c>
      <c r="B49" s="13">
        <v>41403641.141599998</v>
      </c>
      <c r="C49" s="13" t="s">
        <v>12</v>
      </c>
      <c r="D49" s="13">
        <v>2</v>
      </c>
      <c r="G49" s="1">
        <v>44120</v>
      </c>
      <c r="H49" s="76">
        <v>161599747.66600001</v>
      </c>
      <c r="I49" s="76">
        <v>54715374.034199998</v>
      </c>
      <c r="J49" s="76">
        <v>26525347.728300001</v>
      </c>
      <c r="K49" s="76">
        <v>92837018.209600002</v>
      </c>
      <c r="L49" s="76">
        <v>72017211.328500003</v>
      </c>
      <c r="M49" s="76"/>
      <c r="N49" t="str">
        <f t="shared" si="4"/>
        <v>202042</v>
      </c>
      <c r="O49" s="115">
        <f t="shared" si="5"/>
        <v>161599747.66600001</v>
      </c>
      <c r="P49" s="115">
        <f t="shared" si="7"/>
        <v>54715374.034199998</v>
      </c>
      <c r="Q49" s="115">
        <f t="shared" si="8"/>
        <v>26525347.728300001</v>
      </c>
      <c r="R49" s="115">
        <f t="shared" si="9"/>
        <v>92837018.209600002</v>
      </c>
      <c r="S49" s="115">
        <f t="shared" si="10"/>
        <v>72017211.328500003</v>
      </c>
      <c r="V49" s="115">
        <f t="shared" si="6"/>
        <v>335677487.63810003</v>
      </c>
      <c r="AJ49" t="str">
        <f t="shared" si="12"/>
        <v>202042</v>
      </c>
      <c r="AK49" s="115">
        <f t="shared" si="13"/>
        <v>335677487.63810003</v>
      </c>
      <c r="AL49">
        <f t="shared" si="11"/>
        <v>72017211.328500003</v>
      </c>
    </row>
    <row r="50" spans="1:38">
      <c r="A50" s="266">
        <v>44239</v>
      </c>
      <c r="B50" s="13">
        <v>60659164.561800003</v>
      </c>
      <c r="C50" s="13" t="s">
        <v>12</v>
      </c>
      <c r="D50" s="13">
        <v>2</v>
      </c>
      <c r="G50" s="1">
        <v>44127</v>
      </c>
      <c r="H50" s="76">
        <v>161726512.76359999</v>
      </c>
      <c r="I50" s="76">
        <v>55167041.643799998</v>
      </c>
      <c r="J50" s="76">
        <v>26646667.758900002</v>
      </c>
      <c r="K50" s="76">
        <v>93225789.662300006</v>
      </c>
      <c r="L50" s="76">
        <v>71978458.802300006</v>
      </c>
      <c r="M50" s="76"/>
      <c r="N50" t="str">
        <f t="shared" si="4"/>
        <v>202043</v>
      </c>
      <c r="O50" s="115">
        <f t="shared" si="5"/>
        <v>161726512.76359999</v>
      </c>
      <c r="P50" s="115">
        <f t="shared" si="7"/>
        <v>55167041.643799998</v>
      </c>
      <c r="Q50" s="115">
        <f t="shared" si="8"/>
        <v>26646667.758900002</v>
      </c>
      <c r="R50" s="115">
        <f t="shared" si="9"/>
        <v>93225789.662300006</v>
      </c>
      <c r="S50" s="115">
        <f t="shared" si="10"/>
        <v>71978458.802300006</v>
      </c>
      <c r="V50" s="115">
        <f t="shared" si="6"/>
        <v>336766011.82859999</v>
      </c>
      <c r="AJ50" t="str">
        <f t="shared" si="12"/>
        <v>202043</v>
      </c>
      <c r="AK50" s="115">
        <f t="shared" si="13"/>
        <v>336766011.82859999</v>
      </c>
      <c r="AL50">
        <f t="shared" si="11"/>
        <v>71978458.802300006</v>
      </c>
    </row>
    <row r="51" spans="1:38">
      <c r="A51" s="266">
        <v>44099</v>
      </c>
      <c r="B51" s="13">
        <v>24915088.286200002</v>
      </c>
      <c r="C51" s="13" t="s">
        <v>13</v>
      </c>
      <c r="D51" s="13">
        <v>3</v>
      </c>
      <c r="G51" s="1">
        <v>44134</v>
      </c>
      <c r="H51" s="76">
        <v>168343761.03510001</v>
      </c>
      <c r="I51" s="76">
        <v>59060290.022500001</v>
      </c>
      <c r="J51" s="76">
        <v>27935558.6193</v>
      </c>
      <c r="K51" s="76">
        <v>101198921.2466</v>
      </c>
      <c r="L51" s="76">
        <v>72991527.060399994</v>
      </c>
      <c r="M51" s="76"/>
      <c r="N51" t="str">
        <f t="shared" si="4"/>
        <v>202044</v>
      </c>
      <c r="O51" s="115">
        <f t="shared" si="5"/>
        <v>168343761.03510001</v>
      </c>
      <c r="P51" s="115">
        <f t="shared" si="7"/>
        <v>59060290.022500001</v>
      </c>
      <c r="Q51" s="115">
        <f t="shared" si="8"/>
        <v>27935558.6193</v>
      </c>
      <c r="R51" s="115">
        <f t="shared" si="9"/>
        <v>101198921.2466</v>
      </c>
      <c r="S51" s="115">
        <f t="shared" si="10"/>
        <v>72991527.060399994</v>
      </c>
      <c r="V51" s="115">
        <f t="shared" si="6"/>
        <v>356538530.92350006</v>
      </c>
      <c r="AJ51" t="str">
        <f t="shared" si="12"/>
        <v>202044</v>
      </c>
      <c r="AK51" s="115">
        <f t="shared" si="13"/>
        <v>356538530.92350006</v>
      </c>
      <c r="AL51">
        <f t="shared" si="11"/>
        <v>72991527.060399994</v>
      </c>
    </row>
    <row r="52" spans="1:38">
      <c r="A52" s="266">
        <v>44099</v>
      </c>
      <c r="B52" s="13">
        <v>58215073.957599998</v>
      </c>
      <c r="C52" s="13" t="s">
        <v>12</v>
      </c>
      <c r="D52" s="13">
        <v>2</v>
      </c>
      <c r="G52" s="1">
        <v>44141</v>
      </c>
      <c r="H52" s="76">
        <v>184477212.43790001</v>
      </c>
      <c r="I52" s="76">
        <v>64700154.614100002</v>
      </c>
      <c r="J52" s="76">
        <v>30255932.3924</v>
      </c>
      <c r="K52" s="76">
        <v>105247098.23280001</v>
      </c>
      <c r="L52" s="76">
        <v>77499847.724199995</v>
      </c>
      <c r="M52" s="76"/>
      <c r="N52" t="str">
        <f t="shared" si="4"/>
        <v>202045</v>
      </c>
      <c r="O52" s="115">
        <f t="shared" si="5"/>
        <v>184477212.43790001</v>
      </c>
      <c r="P52" s="115">
        <f t="shared" si="7"/>
        <v>64700154.614100002</v>
      </c>
      <c r="Q52" s="115">
        <f t="shared" si="8"/>
        <v>30255932.3924</v>
      </c>
      <c r="R52" s="115">
        <f t="shared" si="9"/>
        <v>105247098.23280001</v>
      </c>
      <c r="S52" s="115">
        <f t="shared" si="10"/>
        <v>77499847.724199995</v>
      </c>
      <c r="V52" s="115">
        <f t="shared" si="6"/>
        <v>384680397.67720002</v>
      </c>
      <c r="AJ52" t="str">
        <f t="shared" si="12"/>
        <v>202045</v>
      </c>
      <c r="AK52" s="115">
        <f t="shared" si="13"/>
        <v>384680397.67720002</v>
      </c>
      <c r="AL52">
        <f t="shared" si="11"/>
        <v>77499847.724199995</v>
      </c>
    </row>
    <row r="53" spans="1:38">
      <c r="A53" s="266">
        <v>44414</v>
      </c>
      <c r="B53" s="13">
        <v>29568729.304000001</v>
      </c>
      <c r="C53" s="13" t="s">
        <v>13</v>
      </c>
      <c r="D53" s="13">
        <v>3</v>
      </c>
      <c r="G53" s="1">
        <v>44148</v>
      </c>
      <c r="H53" s="76">
        <v>173482096.31020001</v>
      </c>
      <c r="I53" s="76">
        <v>59838095.893700004</v>
      </c>
      <c r="J53" s="76">
        <v>28895269.504999999</v>
      </c>
      <c r="K53" s="76">
        <v>99558424.365700006</v>
      </c>
      <c r="L53" s="76">
        <v>74967470.944000006</v>
      </c>
      <c r="M53" s="76"/>
      <c r="N53" t="str">
        <f t="shared" si="4"/>
        <v>202046</v>
      </c>
      <c r="O53" s="115">
        <f t="shared" si="5"/>
        <v>173482096.31020001</v>
      </c>
      <c r="P53" s="115">
        <f t="shared" si="7"/>
        <v>59838095.893700004</v>
      </c>
      <c r="Q53" s="115">
        <f t="shared" si="8"/>
        <v>28895269.504999999</v>
      </c>
      <c r="R53" s="115">
        <f t="shared" si="9"/>
        <v>99558424.365700006</v>
      </c>
      <c r="S53" s="115">
        <f t="shared" si="10"/>
        <v>74967470.944000006</v>
      </c>
      <c r="V53" s="115">
        <f t="shared" si="6"/>
        <v>361773886.07459998</v>
      </c>
      <c r="AJ53" t="str">
        <f t="shared" si="12"/>
        <v>202046</v>
      </c>
      <c r="AK53" s="115">
        <f t="shared" si="13"/>
        <v>361773886.07459998</v>
      </c>
      <c r="AL53">
        <f t="shared" si="11"/>
        <v>74967470.944000006</v>
      </c>
    </row>
    <row r="54" spans="1:38">
      <c r="A54" s="266">
        <v>43833</v>
      </c>
      <c r="B54" s="13">
        <v>130106683.33499999</v>
      </c>
      <c r="C54" s="13" t="s">
        <v>7</v>
      </c>
      <c r="D54" s="13">
        <v>1</v>
      </c>
      <c r="G54" s="1">
        <v>44155</v>
      </c>
      <c r="H54" s="76">
        <v>188032118.89320001</v>
      </c>
      <c r="I54" s="76">
        <v>63230835.320100002</v>
      </c>
      <c r="J54" s="76">
        <v>29250037.4571</v>
      </c>
      <c r="K54" s="76">
        <v>106174072.5386</v>
      </c>
      <c r="L54" s="76">
        <v>81656646.652999997</v>
      </c>
      <c r="M54" s="76"/>
      <c r="N54" t="str">
        <f t="shared" si="4"/>
        <v>202047</v>
      </c>
      <c r="O54" s="115">
        <f t="shared" si="5"/>
        <v>188032118.89320001</v>
      </c>
      <c r="P54" s="115">
        <f t="shared" si="7"/>
        <v>63230835.320100002</v>
      </c>
      <c r="Q54" s="115">
        <f t="shared" si="8"/>
        <v>29250037.4571</v>
      </c>
      <c r="R54" s="115">
        <f t="shared" si="9"/>
        <v>106174072.5386</v>
      </c>
      <c r="S54" s="115">
        <f t="shared" si="10"/>
        <v>81656646.652999997</v>
      </c>
      <c r="V54" s="115">
        <f t="shared" si="6"/>
        <v>386687064.20899999</v>
      </c>
      <c r="AJ54" t="str">
        <f t="shared" si="12"/>
        <v>202047</v>
      </c>
      <c r="AK54" s="115">
        <f t="shared" si="13"/>
        <v>386687064.20899999</v>
      </c>
      <c r="AL54">
        <f t="shared" si="11"/>
        <v>81656646.652999997</v>
      </c>
    </row>
    <row r="55" spans="1:38">
      <c r="A55" s="266">
        <v>44092</v>
      </c>
      <c r="B55" s="13">
        <v>91327224.815099999</v>
      </c>
      <c r="C55" s="13" t="s">
        <v>14</v>
      </c>
      <c r="D55" s="13">
        <v>4</v>
      </c>
      <c r="G55" s="1">
        <v>44162</v>
      </c>
      <c r="H55" s="76">
        <v>185966964.4463</v>
      </c>
      <c r="I55" s="76">
        <v>65543095.282399997</v>
      </c>
      <c r="J55" s="76">
        <v>29847616.538600001</v>
      </c>
      <c r="K55" s="76">
        <v>111289557.0905</v>
      </c>
      <c r="L55" s="76">
        <v>81870140.930899993</v>
      </c>
      <c r="M55" s="76"/>
      <c r="N55" t="str">
        <f t="shared" si="4"/>
        <v>202048</v>
      </c>
      <c r="O55" s="115">
        <f t="shared" si="5"/>
        <v>185966964.4463</v>
      </c>
      <c r="P55" s="115">
        <f t="shared" si="7"/>
        <v>65543095.282399997</v>
      </c>
      <c r="Q55" s="115">
        <f t="shared" si="8"/>
        <v>29847616.538600001</v>
      </c>
      <c r="R55" s="115">
        <f t="shared" si="9"/>
        <v>111289557.0905</v>
      </c>
      <c r="S55" s="115">
        <f t="shared" si="10"/>
        <v>81870140.930899993</v>
      </c>
      <c r="V55" s="115">
        <f t="shared" si="6"/>
        <v>392647233.35780001</v>
      </c>
      <c r="AJ55" t="str">
        <f t="shared" si="12"/>
        <v>202048</v>
      </c>
      <c r="AK55" s="115">
        <f t="shared" si="13"/>
        <v>392647233.35780001</v>
      </c>
      <c r="AL55">
        <f t="shared" si="11"/>
        <v>81870140.930899993</v>
      </c>
    </row>
    <row r="56" spans="1:38">
      <c r="A56" s="266">
        <v>43952</v>
      </c>
      <c r="B56" s="13">
        <v>74759370.142700002</v>
      </c>
      <c r="C56" s="13" t="s">
        <v>12</v>
      </c>
      <c r="D56" s="13">
        <v>2</v>
      </c>
      <c r="G56" s="1">
        <v>44169</v>
      </c>
      <c r="H56" s="76">
        <v>193890778.4711</v>
      </c>
      <c r="I56" s="76">
        <v>68312962.578700006</v>
      </c>
      <c r="J56" s="76">
        <v>30628664.973900001</v>
      </c>
      <c r="K56" s="76">
        <v>115788387.12540001</v>
      </c>
      <c r="L56" s="76">
        <v>81713993.777700007</v>
      </c>
      <c r="M56" s="76"/>
      <c r="N56" t="str">
        <f t="shared" si="4"/>
        <v>202049</v>
      </c>
      <c r="O56" s="115">
        <f t="shared" si="5"/>
        <v>193890778.4711</v>
      </c>
      <c r="P56" s="115">
        <f t="shared" si="7"/>
        <v>68312962.578700006</v>
      </c>
      <c r="Q56" s="115">
        <f t="shared" si="8"/>
        <v>30628664.973900001</v>
      </c>
      <c r="R56" s="115">
        <f t="shared" si="9"/>
        <v>115788387.12540001</v>
      </c>
      <c r="S56" s="115">
        <f t="shared" si="10"/>
        <v>81713993.777700007</v>
      </c>
      <c r="V56" s="115">
        <f t="shared" si="6"/>
        <v>408620793.14910001</v>
      </c>
      <c r="AJ56" t="str">
        <f t="shared" si="12"/>
        <v>202049</v>
      </c>
      <c r="AK56" s="115">
        <f t="shared" si="13"/>
        <v>408620793.14910001</v>
      </c>
      <c r="AL56">
        <f t="shared" si="11"/>
        <v>81713993.777700007</v>
      </c>
    </row>
    <row r="57" spans="1:38">
      <c r="A57" s="266">
        <v>44540</v>
      </c>
      <c r="B57" s="13">
        <v>62697516.958499998</v>
      </c>
      <c r="C57" s="13" t="s">
        <v>12</v>
      </c>
      <c r="D57" s="13">
        <v>2</v>
      </c>
      <c r="G57" s="1">
        <v>44176</v>
      </c>
      <c r="H57" s="76">
        <v>193569749.57179999</v>
      </c>
      <c r="I57" s="76">
        <v>66241292.786399998</v>
      </c>
      <c r="J57" s="76">
        <v>29771129.449000001</v>
      </c>
      <c r="K57" s="76">
        <v>114981887.1382</v>
      </c>
      <c r="L57" s="76">
        <v>83972249.988499999</v>
      </c>
      <c r="M57" s="76"/>
      <c r="N57" t="str">
        <f t="shared" si="4"/>
        <v>202050</v>
      </c>
      <c r="O57" s="115">
        <f t="shared" si="5"/>
        <v>193569749.57179999</v>
      </c>
      <c r="P57" s="115">
        <f t="shared" si="7"/>
        <v>66241292.786399998</v>
      </c>
      <c r="Q57" s="115">
        <f t="shared" si="8"/>
        <v>29771129.449000001</v>
      </c>
      <c r="R57" s="115">
        <f t="shared" si="9"/>
        <v>114981887.1382</v>
      </c>
      <c r="S57" s="115">
        <f t="shared" si="10"/>
        <v>83972249.988499999</v>
      </c>
      <c r="V57" s="115">
        <f t="shared" si="6"/>
        <v>404564058.94539994</v>
      </c>
      <c r="AJ57" t="str">
        <f t="shared" si="12"/>
        <v>202050</v>
      </c>
      <c r="AK57" s="115">
        <f t="shared" si="13"/>
        <v>404564058.94539994</v>
      </c>
      <c r="AL57">
        <f t="shared" si="11"/>
        <v>83972249.988499999</v>
      </c>
    </row>
    <row r="58" spans="1:38">
      <c r="A58" s="266">
        <v>44204</v>
      </c>
      <c r="B58" s="13">
        <v>71598809.9428</v>
      </c>
      <c r="C58" s="13" t="s">
        <v>52</v>
      </c>
      <c r="D58" s="13">
        <v>99</v>
      </c>
      <c r="G58" s="1">
        <v>44183</v>
      </c>
      <c r="H58" s="76">
        <v>214961869.8468</v>
      </c>
      <c r="I58" s="76">
        <v>74350966.853599995</v>
      </c>
      <c r="J58" s="76">
        <v>30577639.252</v>
      </c>
      <c r="K58" s="76">
        <v>128098176.668</v>
      </c>
      <c r="L58" s="76">
        <v>94002717.315400004</v>
      </c>
      <c r="M58" s="76"/>
      <c r="N58" t="str">
        <f t="shared" si="4"/>
        <v>202051</v>
      </c>
      <c r="O58" s="115">
        <f t="shared" si="5"/>
        <v>214961869.8468</v>
      </c>
      <c r="P58" s="115">
        <f t="shared" si="7"/>
        <v>74350966.853599995</v>
      </c>
      <c r="Q58" s="115">
        <f t="shared" si="8"/>
        <v>30577639.252</v>
      </c>
      <c r="R58" s="115">
        <f t="shared" si="9"/>
        <v>128098176.668</v>
      </c>
      <c r="S58" s="115">
        <f t="shared" si="10"/>
        <v>94002717.315400004</v>
      </c>
      <c r="V58" s="115">
        <f t="shared" si="6"/>
        <v>447988652.62039995</v>
      </c>
      <c r="AJ58" t="str">
        <f t="shared" si="12"/>
        <v>202051</v>
      </c>
      <c r="AK58" s="115">
        <f t="shared" si="13"/>
        <v>447988652.62039995</v>
      </c>
      <c r="AL58">
        <f t="shared" si="11"/>
        <v>94002717.315400004</v>
      </c>
    </row>
    <row r="59" spans="1:38">
      <c r="A59" s="266">
        <v>44127</v>
      </c>
      <c r="B59" s="13">
        <v>71978458.802300006</v>
      </c>
      <c r="C59" s="13" t="s">
        <v>52</v>
      </c>
      <c r="D59" s="13">
        <v>99</v>
      </c>
      <c r="G59" s="1">
        <v>44190</v>
      </c>
      <c r="H59" s="76">
        <v>234830287.23230001</v>
      </c>
      <c r="I59" s="76">
        <v>94447259.553900003</v>
      </c>
      <c r="J59" s="76">
        <v>32460941.482999999</v>
      </c>
      <c r="K59" s="76">
        <v>157427944.91319999</v>
      </c>
      <c r="L59" s="76">
        <v>109114255.22570001</v>
      </c>
      <c r="M59" s="76"/>
      <c r="N59" t="str">
        <f t="shared" si="4"/>
        <v>202052</v>
      </c>
      <c r="O59" s="115">
        <f t="shared" si="5"/>
        <v>234830287.23230001</v>
      </c>
      <c r="P59" s="115">
        <f t="shared" si="7"/>
        <v>94447259.553900003</v>
      </c>
      <c r="Q59" s="115">
        <f t="shared" si="8"/>
        <v>32460941.482999999</v>
      </c>
      <c r="R59" s="115">
        <f t="shared" si="9"/>
        <v>157427944.91319999</v>
      </c>
      <c r="S59" s="115">
        <f t="shared" si="10"/>
        <v>109114255.22570001</v>
      </c>
      <c r="V59" s="115">
        <f t="shared" si="6"/>
        <v>519166433.18239999</v>
      </c>
      <c r="AJ59" t="str">
        <f t="shared" si="12"/>
        <v>202052</v>
      </c>
      <c r="AK59" s="115">
        <f t="shared" si="13"/>
        <v>519166433.18239999</v>
      </c>
      <c r="AL59">
        <f t="shared" si="11"/>
        <v>109114255.22570001</v>
      </c>
    </row>
    <row r="60" spans="1:38">
      <c r="A60" s="266">
        <v>44197</v>
      </c>
      <c r="B60" s="13">
        <v>69966578.718999997</v>
      </c>
      <c r="C60" s="13" t="s">
        <v>14</v>
      </c>
      <c r="D60" s="13">
        <v>4</v>
      </c>
      <c r="G60" s="1">
        <v>44197</v>
      </c>
      <c r="H60" s="76">
        <v>136278918.83000001</v>
      </c>
      <c r="I60" s="76">
        <v>44154748.409000002</v>
      </c>
      <c r="J60" s="76">
        <v>20570202.805500001</v>
      </c>
      <c r="K60" s="76">
        <v>69966578.718999997</v>
      </c>
      <c r="L60" s="76">
        <v>66418583.614699997</v>
      </c>
      <c r="M60" s="76"/>
      <c r="N60" t="str">
        <f t="shared" si="4"/>
        <v>202101</v>
      </c>
      <c r="O60" s="115">
        <f t="shared" si="5"/>
        <v>136278918.83000001</v>
      </c>
      <c r="P60" s="115">
        <f t="shared" si="7"/>
        <v>44154748.409000002</v>
      </c>
      <c r="Q60" s="115">
        <f t="shared" si="8"/>
        <v>20570202.805500001</v>
      </c>
      <c r="R60" s="115">
        <f t="shared" si="9"/>
        <v>69966578.718999997</v>
      </c>
      <c r="S60" s="115">
        <f t="shared" si="10"/>
        <v>66418583.614699997</v>
      </c>
      <c r="V60" s="115">
        <f t="shared" si="6"/>
        <v>270970448.76350003</v>
      </c>
      <c r="AJ60" t="str">
        <f t="shared" si="12"/>
        <v>202101</v>
      </c>
      <c r="AK60" s="115">
        <f t="shared" si="13"/>
        <v>270970448.76350003</v>
      </c>
      <c r="AL60">
        <f t="shared" si="11"/>
        <v>66418583.614699997</v>
      </c>
    </row>
    <row r="61" spans="1:38">
      <c r="A61" s="266">
        <v>44442</v>
      </c>
      <c r="B61" s="13">
        <v>68749032.358700007</v>
      </c>
      <c r="C61" s="13" t="s">
        <v>52</v>
      </c>
      <c r="D61" s="13">
        <v>99</v>
      </c>
      <c r="G61" s="1">
        <v>44204</v>
      </c>
      <c r="H61" s="76">
        <v>173195834.08239999</v>
      </c>
      <c r="I61" s="76">
        <v>56128271.075999998</v>
      </c>
      <c r="J61" s="76">
        <v>24229788.256000001</v>
      </c>
      <c r="K61" s="76">
        <v>80294751.866600007</v>
      </c>
      <c r="L61" s="76">
        <v>71598809.9428</v>
      </c>
      <c r="M61" s="76"/>
      <c r="N61" t="str">
        <f t="shared" si="4"/>
        <v>202102</v>
      </c>
      <c r="O61" s="115">
        <f t="shared" si="5"/>
        <v>173195834.08239999</v>
      </c>
      <c r="P61" s="115">
        <f t="shared" si="7"/>
        <v>56128271.075999998</v>
      </c>
      <c r="Q61" s="115">
        <f t="shared" si="8"/>
        <v>24229788.256000001</v>
      </c>
      <c r="R61" s="115">
        <f t="shared" si="9"/>
        <v>80294751.866600007</v>
      </c>
      <c r="S61" s="115">
        <f t="shared" si="10"/>
        <v>71598809.9428</v>
      </c>
      <c r="V61" s="115">
        <f t="shared" si="6"/>
        <v>333848645.28100002</v>
      </c>
      <c r="AJ61" t="str">
        <f t="shared" si="12"/>
        <v>202102</v>
      </c>
      <c r="AK61" s="115">
        <f t="shared" si="13"/>
        <v>333848645.28100002</v>
      </c>
      <c r="AL61">
        <f t="shared" si="11"/>
        <v>71598809.9428</v>
      </c>
    </row>
    <row r="62" spans="1:38">
      <c r="A62" s="266">
        <v>44225</v>
      </c>
      <c r="B62" s="13">
        <v>181082030.10749999</v>
      </c>
      <c r="C62" s="13" t="s">
        <v>7</v>
      </c>
      <c r="D62" s="13">
        <v>1</v>
      </c>
      <c r="G62" s="1">
        <v>44211</v>
      </c>
      <c r="H62" s="76">
        <v>171761312.11379999</v>
      </c>
      <c r="I62" s="76">
        <v>55430449.372900002</v>
      </c>
      <c r="J62" s="76">
        <v>23387373.283500001</v>
      </c>
      <c r="K62" s="76">
        <v>79065232.792199999</v>
      </c>
      <c r="L62" s="76">
        <v>67674367.7729</v>
      </c>
      <c r="M62" s="76"/>
      <c r="N62" t="str">
        <f t="shared" si="4"/>
        <v>202103</v>
      </c>
      <c r="O62" s="115">
        <f t="shared" si="5"/>
        <v>171761312.11379999</v>
      </c>
      <c r="P62" s="115">
        <f t="shared" si="7"/>
        <v>55430449.372900002</v>
      </c>
      <c r="Q62" s="115">
        <f t="shared" si="8"/>
        <v>23387373.283500001</v>
      </c>
      <c r="R62" s="115">
        <f t="shared" si="9"/>
        <v>79065232.792199999</v>
      </c>
      <c r="S62" s="115">
        <f t="shared" si="10"/>
        <v>67674367.7729</v>
      </c>
      <c r="V62" s="115">
        <f t="shared" si="6"/>
        <v>329644367.56239998</v>
      </c>
      <c r="AJ62" t="str">
        <f t="shared" si="12"/>
        <v>202103</v>
      </c>
      <c r="AK62" s="115">
        <f t="shared" si="13"/>
        <v>329644367.56239998</v>
      </c>
      <c r="AL62">
        <f t="shared" si="11"/>
        <v>67674367.7729</v>
      </c>
    </row>
    <row r="63" spans="1:38">
      <c r="A63" s="266">
        <v>44435</v>
      </c>
      <c r="B63" s="13">
        <v>161523609.25909999</v>
      </c>
      <c r="C63" s="13" t="s">
        <v>7</v>
      </c>
      <c r="D63" s="13">
        <v>1</v>
      </c>
      <c r="G63" s="1">
        <v>44218</v>
      </c>
      <c r="H63" s="76">
        <v>173986419.75369999</v>
      </c>
      <c r="I63" s="76">
        <v>56847031.942299999</v>
      </c>
      <c r="J63" s="76">
        <v>23581856.790899999</v>
      </c>
      <c r="K63" s="76">
        <v>81624930.242300004</v>
      </c>
      <c r="L63" s="76">
        <v>69577329.175600007</v>
      </c>
      <c r="M63" s="76"/>
      <c r="N63" t="str">
        <f t="shared" si="4"/>
        <v>202104</v>
      </c>
      <c r="O63" s="115">
        <f t="shared" si="5"/>
        <v>173986419.75369999</v>
      </c>
      <c r="P63" s="115">
        <f t="shared" si="7"/>
        <v>56847031.942299999</v>
      </c>
      <c r="Q63" s="115">
        <f t="shared" si="8"/>
        <v>23581856.790899999</v>
      </c>
      <c r="R63" s="115">
        <f t="shared" si="9"/>
        <v>81624930.242300004</v>
      </c>
      <c r="S63" s="115">
        <f t="shared" si="10"/>
        <v>69577329.175600007</v>
      </c>
      <c r="V63" s="115">
        <f t="shared" si="6"/>
        <v>336040238.72920001</v>
      </c>
      <c r="AJ63" t="str">
        <f t="shared" si="12"/>
        <v>202104</v>
      </c>
      <c r="AK63" s="115">
        <f t="shared" si="13"/>
        <v>336040238.72920001</v>
      </c>
      <c r="AL63">
        <f t="shared" si="11"/>
        <v>69577329.175600007</v>
      </c>
    </row>
    <row r="64" spans="1:38">
      <c r="A64" s="266">
        <v>43980</v>
      </c>
      <c r="B64" s="13">
        <v>81053680.691699997</v>
      </c>
      <c r="C64" s="13" t="s">
        <v>12</v>
      </c>
      <c r="D64" s="13">
        <v>2</v>
      </c>
      <c r="G64" s="1">
        <v>44225</v>
      </c>
      <c r="H64" s="76">
        <v>181082030.10749999</v>
      </c>
      <c r="I64" s="76">
        <v>60183566.487499997</v>
      </c>
      <c r="J64" s="76">
        <v>24432971.679000001</v>
      </c>
      <c r="K64" s="76">
        <v>85436810.898499995</v>
      </c>
      <c r="L64" s="76">
        <v>69591913.784199998</v>
      </c>
      <c r="M64" s="76"/>
      <c r="N64" t="str">
        <f t="shared" si="4"/>
        <v>202105</v>
      </c>
      <c r="O64" s="115">
        <f t="shared" si="5"/>
        <v>181082030.10749999</v>
      </c>
      <c r="P64" s="115">
        <f t="shared" si="7"/>
        <v>60183566.487499997</v>
      </c>
      <c r="Q64" s="115">
        <f t="shared" si="8"/>
        <v>24432971.679000001</v>
      </c>
      <c r="R64" s="115">
        <f t="shared" si="9"/>
        <v>85436810.898499995</v>
      </c>
      <c r="S64" s="115">
        <f t="shared" si="10"/>
        <v>69591913.784199998</v>
      </c>
      <c r="V64" s="115">
        <f t="shared" si="6"/>
        <v>351135379.17249995</v>
      </c>
      <c r="AJ64" t="str">
        <f t="shared" si="12"/>
        <v>202105</v>
      </c>
      <c r="AK64" s="115">
        <f t="shared" si="13"/>
        <v>351135379.17249995</v>
      </c>
      <c r="AL64">
        <f t="shared" si="11"/>
        <v>69591913.784199998</v>
      </c>
    </row>
    <row r="65" spans="1:38">
      <c r="A65" s="266">
        <v>44505</v>
      </c>
      <c r="B65" s="13">
        <v>106969228.4974</v>
      </c>
      <c r="C65" s="13" t="s">
        <v>14</v>
      </c>
      <c r="D65" s="13">
        <v>4</v>
      </c>
      <c r="G65" s="1">
        <v>44232</v>
      </c>
      <c r="H65" s="76">
        <v>182652481.88859999</v>
      </c>
      <c r="I65" s="76">
        <v>61534267.368600003</v>
      </c>
      <c r="J65" s="76">
        <v>25053193.876899999</v>
      </c>
      <c r="K65" s="76">
        <v>87765103.339699998</v>
      </c>
      <c r="L65" s="76">
        <v>70401657.285400003</v>
      </c>
      <c r="M65" s="76"/>
      <c r="N65" t="str">
        <f t="shared" si="4"/>
        <v>202106</v>
      </c>
      <c r="O65" s="115">
        <f t="shared" si="5"/>
        <v>182652481.88859999</v>
      </c>
      <c r="P65" s="115">
        <f t="shared" si="7"/>
        <v>61534267.368600003</v>
      </c>
      <c r="Q65" s="115">
        <f t="shared" si="8"/>
        <v>25053193.876899999</v>
      </c>
      <c r="R65" s="115">
        <f t="shared" si="9"/>
        <v>87765103.339699998</v>
      </c>
      <c r="S65" s="115">
        <f t="shared" si="10"/>
        <v>70401657.285400003</v>
      </c>
      <c r="V65" s="115">
        <f t="shared" si="6"/>
        <v>357005046.4738</v>
      </c>
      <c r="AJ65" t="str">
        <f t="shared" si="12"/>
        <v>202106</v>
      </c>
      <c r="AK65" s="115">
        <f t="shared" si="13"/>
        <v>357005046.4738</v>
      </c>
      <c r="AL65">
        <f t="shared" si="11"/>
        <v>70401657.285400003</v>
      </c>
    </row>
    <row r="66" spans="1:38">
      <c r="A66" s="266">
        <v>43896</v>
      </c>
      <c r="B66" s="13">
        <v>92992930.316</v>
      </c>
      <c r="C66" s="13" t="s">
        <v>52</v>
      </c>
      <c r="D66" s="13">
        <v>99</v>
      </c>
      <c r="G66" s="1">
        <v>44239</v>
      </c>
      <c r="H66" s="76">
        <v>183766273.54620001</v>
      </c>
      <c r="I66" s="76">
        <v>60659164.561800003</v>
      </c>
      <c r="J66" s="76">
        <v>25360331.033500001</v>
      </c>
      <c r="K66" s="76">
        <v>88104246.064999998</v>
      </c>
      <c r="L66" s="76">
        <v>71561444.440899998</v>
      </c>
      <c r="M66" s="76"/>
      <c r="N66" t="str">
        <f t="shared" si="4"/>
        <v>202107</v>
      </c>
      <c r="O66" s="115">
        <f t="shared" si="5"/>
        <v>183766273.54620001</v>
      </c>
      <c r="P66" s="115">
        <f t="shared" si="7"/>
        <v>60659164.561800003</v>
      </c>
      <c r="Q66" s="115">
        <f t="shared" si="8"/>
        <v>25360331.033500001</v>
      </c>
      <c r="R66" s="115">
        <f t="shared" si="9"/>
        <v>88104246.064999998</v>
      </c>
      <c r="S66" s="115">
        <f t="shared" si="10"/>
        <v>71561444.440899998</v>
      </c>
      <c r="V66" s="115">
        <f t="shared" si="6"/>
        <v>357890015.20649999</v>
      </c>
      <c r="AJ66" t="str">
        <f t="shared" si="12"/>
        <v>202107</v>
      </c>
      <c r="AK66" s="115">
        <f t="shared" si="13"/>
        <v>357890015.20649999</v>
      </c>
      <c r="AL66">
        <f t="shared" si="11"/>
        <v>71561444.440899998</v>
      </c>
    </row>
    <row r="67" spans="1:38">
      <c r="A67" s="266">
        <v>44015</v>
      </c>
      <c r="B67" s="13">
        <v>175392380.111</v>
      </c>
      <c r="C67" s="13" t="s">
        <v>7</v>
      </c>
      <c r="D67" s="13">
        <v>1</v>
      </c>
      <c r="G67" s="1">
        <v>44246</v>
      </c>
      <c r="H67" s="76">
        <v>182560942.75</v>
      </c>
      <c r="I67" s="76">
        <v>61422208.799699999</v>
      </c>
      <c r="J67" s="76">
        <v>25539221.210200001</v>
      </c>
      <c r="K67" s="76">
        <v>92282169.158899993</v>
      </c>
      <c r="L67" s="76">
        <v>73104591.213599995</v>
      </c>
      <c r="M67" s="76"/>
      <c r="N67" t="str">
        <f t="shared" si="4"/>
        <v>202108</v>
      </c>
      <c r="O67" s="115">
        <f t="shared" si="5"/>
        <v>182560942.75</v>
      </c>
      <c r="P67" s="115">
        <f t="shared" si="7"/>
        <v>61422208.799699999</v>
      </c>
      <c r="Q67" s="115">
        <f t="shared" si="8"/>
        <v>25539221.210200001</v>
      </c>
      <c r="R67" s="115">
        <f t="shared" si="9"/>
        <v>92282169.158899993</v>
      </c>
      <c r="S67" s="115">
        <f t="shared" si="10"/>
        <v>73104591.213599995</v>
      </c>
      <c r="V67" s="115">
        <f t="shared" si="6"/>
        <v>361804541.9188</v>
      </c>
      <c r="AJ67" t="str">
        <f t="shared" si="12"/>
        <v>202108</v>
      </c>
      <c r="AK67" s="115">
        <f t="shared" si="13"/>
        <v>361804541.9188</v>
      </c>
      <c r="AL67">
        <f t="shared" si="11"/>
        <v>73104591.213599995</v>
      </c>
    </row>
    <row r="68" spans="1:38">
      <c r="A68" s="266">
        <v>44099</v>
      </c>
      <c r="B68" s="13">
        <v>96138836.991500005</v>
      </c>
      <c r="C68" s="13" t="s">
        <v>14</v>
      </c>
      <c r="D68" s="13">
        <v>4</v>
      </c>
      <c r="G68" s="1">
        <v>44253</v>
      </c>
      <c r="H68" s="76">
        <v>184329786.1552</v>
      </c>
      <c r="I68" s="76">
        <v>60954090.747699998</v>
      </c>
      <c r="J68" s="76">
        <v>25044054.782600001</v>
      </c>
      <c r="K68" s="76">
        <v>90080145.986200005</v>
      </c>
      <c r="L68" s="76">
        <v>72021060.413800001</v>
      </c>
      <c r="M68" s="76"/>
      <c r="N68" t="str">
        <f t="shared" si="4"/>
        <v>202109</v>
      </c>
      <c r="O68" s="115">
        <f t="shared" si="5"/>
        <v>184329786.1552</v>
      </c>
      <c r="P68" s="115">
        <f t="shared" si="7"/>
        <v>60954090.747699998</v>
      </c>
      <c r="Q68" s="115">
        <f t="shared" si="8"/>
        <v>25044054.782600001</v>
      </c>
      <c r="R68" s="115">
        <f t="shared" si="9"/>
        <v>90080145.986200005</v>
      </c>
      <c r="S68" s="115">
        <f t="shared" si="10"/>
        <v>72021060.413800001</v>
      </c>
      <c r="V68" s="115">
        <f t="shared" si="6"/>
        <v>360408077.6717</v>
      </c>
      <c r="AJ68" t="str">
        <f t="shared" si="12"/>
        <v>202109</v>
      </c>
      <c r="AK68" s="115">
        <f t="shared" si="13"/>
        <v>360408077.6717</v>
      </c>
      <c r="AL68">
        <f t="shared" si="11"/>
        <v>72021060.413800001</v>
      </c>
    </row>
    <row r="69" spans="1:38">
      <c r="A69" s="266">
        <v>43980</v>
      </c>
      <c r="B69" s="13">
        <v>186197355.6886</v>
      </c>
      <c r="C69" s="13" t="s">
        <v>7</v>
      </c>
      <c r="D69" s="13">
        <v>1</v>
      </c>
      <c r="G69" s="1">
        <v>44260</v>
      </c>
      <c r="H69" s="76">
        <v>192731543.91429999</v>
      </c>
      <c r="I69" s="76">
        <v>64603716.487000003</v>
      </c>
      <c r="J69" s="76">
        <v>26376044.017000001</v>
      </c>
      <c r="K69" s="76">
        <v>96801703.972900003</v>
      </c>
      <c r="L69" s="76">
        <v>73660547.372400001</v>
      </c>
      <c r="M69" s="76"/>
      <c r="N69" t="str">
        <f t="shared" si="4"/>
        <v>202110</v>
      </c>
      <c r="O69" s="115">
        <f t="shared" si="5"/>
        <v>192731543.91429999</v>
      </c>
      <c r="P69" s="115">
        <f t="shared" si="7"/>
        <v>64603716.487000003</v>
      </c>
      <c r="Q69" s="115">
        <f t="shared" si="8"/>
        <v>26376044.017000001</v>
      </c>
      <c r="R69" s="115">
        <f t="shared" si="9"/>
        <v>96801703.972900003</v>
      </c>
      <c r="S69" s="115">
        <f t="shared" si="10"/>
        <v>73660547.372400001</v>
      </c>
      <c r="V69" s="115">
        <f t="shared" si="6"/>
        <v>380513008.39120007</v>
      </c>
      <c r="AJ69" t="str">
        <f t="shared" si="12"/>
        <v>202110</v>
      </c>
      <c r="AK69" s="115">
        <f t="shared" si="13"/>
        <v>380513008.39120007</v>
      </c>
      <c r="AL69">
        <f t="shared" si="11"/>
        <v>73660547.372400001</v>
      </c>
    </row>
    <row r="70" spans="1:38">
      <c r="A70" s="266">
        <v>43966</v>
      </c>
      <c r="B70" s="13">
        <v>83499559.453199998</v>
      </c>
      <c r="C70" s="13" t="s">
        <v>14</v>
      </c>
      <c r="D70" s="13">
        <v>4</v>
      </c>
      <c r="G70" s="1">
        <v>44267</v>
      </c>
      <c r="H70" s="76">
        <v>189806039.4438</v>
      </c>
      <c r="I70" s="76">
        <v>63351792.754299998</v>
      </c>
      <c r="J70" s="76">
        <v>27342114.834399998</v>
      </c>
      <c r="K70" s="76">
        <v>101616007.2485</v>
      </c>
      <c r="L70" s="76">
        <v>75411367.841600001</v>
      </c>
      <c r="M70" s="76"/>
      <c r="N70" t="str">
        <f t="shared" si="4"/>
        <v>202111</v>
      </c>
      <c r="O70" s="115">
        <f t="shared" si="5"/>
        <v>189806039.4438</v>
      </c>
      <c r="P70" s="115">
        <f t="shared" si="7"/>
        <v>63351792.754299998</v>
      </c>
      <c r="Q70" s="115">
        <f t="shared" si="8"/>
        <v>27342114.834399998</v>
      </c>
      <c r="R70" s="115">
        <f t="shared" si="9"/>
        <v>101616007.2485</v>
      </c>
      <c r="S70" s="115">
        <f t="shared" si="10"/>
        <v>75411367.841600001</v>
      </c>
      <c r="V70" s="115">
        <f t="shared" si="6"/>
        <v>382115954.28100002</v>
      </c>
      <c r="AJ70" t="str">
        <f t="shared" si="12"/>
        <v>202111</v>
      </c>
      <c r="AK70" s="115">
        <f t="shared" si="13"/>
        <v>382115954.28100002</v>
      </c>
      <c r="AL70">
        <f t="shared" ref="AL70:AL101" si="14">S70</f>
        <v>75411367.841600001</v>
      </c>
    </row>
    <row r="71" spans="1:38">
      <c r="A71" s="266">
        <v>44029</v>
      </c>
      <c r="B71" s="13">
        <v>95900557.552499995</v>
      </c>
      <c r="C71" s="13" t="s">
        <v>14</v>
      </c>
      <c r="D71" s="13">
        <v>4</v>
      </c>
      <c r="G71" s="1">
        <v>44274</v>
      </c>
      <c r="H71" s="76">
        <v>184297830.90889999</v>
      </c>
      <c r="I71" s="76">
        <v>59959696.251199998</v>
      </c>
      <c r="J71" s="76">
        <v>27777704.8708</v>
      </c>
      <c r="K71" s="76">
        <v>100460526.32099999</v>
      </c>
      <c r="L71" s="76">
        <v>75191677.535699993</v>
      </c>
      <c r="M71" s="76"/>
      <c r="N71" t="str">
        <f t="shared" si="4"/>
        <v>202112</v>
      </c>
      <c r="O71" s="115">
        <f t="shared" si="5"/>
        <v>184297830.90889999</v>
      </c>
      <c r="P71" s="115">
        <f t="shared" si="7"/>
        <v>59959696.251199998</v>
      </c>
      <c r="Q71" s="115">
        <f t="shared" si="8"/>
        <v>27777704.8708</v>
      </c>
      <c r="R71" s="115">
        <f t="shared" si="9"/>
        <v>100460526.32099999</v>
      </c>
      <c r="S71" s="115">
        <f t="shared" si="10"/>
        <v>75191677.535699993</v>
      </c>
      <c r="V71" s="115">
        <f t="shared" si="6"/>
        <v>372495758.35189998</v>
      </c>
      <c r="AJ71" t="str">
        <f t="shared" ref="AJ71:AJ102" si="15">N71</f>
        <v>202112</v>
      </c>
      <c r="AK71" s="115">
        <f t="shared" ref="AK71:AK102" si="16">V71</f>
        <v>372495758.35189998</v>
      </c>
      <c r="AL71">
        <f t="shared" si="14"/>
        <v>75191677.535699993</v>
      </c>
    </row>
    <row r="72" spans="1:38">
      <c r="A72" s="266">
        <v>44064</v>
      </c>
      <c r="B72" s="13">
        <v>156479075.6701</v>
      </c>
      <c r="C72" s="13" t="s">
        <v>7</v>
      </c>
      <c r="D72" s="13">
        <v>1</v>
      </c>
      <c r="G72" s="1">
        <v>44281</v>
      </c>
      <c r="H72" s="76">
        <v>183300843.17919999</v>
      </c>
      <c r="I72" s="76">
        <v>59968065.790899999</v>
      </c>
      <c r="J72" s="76">
        <v>28140029.746100001</v>
      </c>
      <c r="K72" s="76">
        <v>101574694.906</v>
      </c>
      <c r="L72" s="76">
        <v>80428558.6285</v>
      </c>
      <c r="M72" s="76"/>
      <c r="N72" t="str">
        <f t="shared" ref="N72:N110" si="17">_xlfn.CONCAT(YEAR(G72), TEXT(WEEKNUM(G72), REPT("0", 2)))</f>
        <v>202113</v>
      </c>
      <c r="O72" s="115">
        <f t="shared" ref="O72:O110" si="18">H72</f>
        <v>183300843.17919999</v>
      </c>
      <c r="P72" s="115">
        <f t="shared" si="7"/>
        <v>59968065.790899999</v>
      </c>
      <c r="Q72" s="115">
        <f t="shared" si="8"/>
        <v>28140029.746100001</v>
      </c>
      <c r="R72" s="115">
        <f t="shared" si="9"/>
        <v>101574694.906</v>
      </c>
      <c r="S72" s="115">
        <f t="shared" si="10"/>
        <v>80428558.6285</v>
      </c>
      <c r="V72" s="115">
        <f t="shared" ref="V72:V110" si="19">SUM(O72:R72)</f>
        <v>372983633.62220001</v>
      </c>
      <c r="AJ72" t="str">
        <f t="shared" si="15"/>
        <v>202113</v>
      </c>
      <c r="AK72" s="115">
        <f t="shared" si="16"/>
        <v>372983633.62220001</v>
      </c>
      <c r="AL72">
        <f t="shared" si="14"/>
        <v>80428558.6285</v>
      </c>
    </row>
    <row r="73" spans="1:38">
      <c r="A73" s="266">
        <v>44337</v>
      </c>
      <c r="B73" s="13">
        <v>49906433.421800002</v>
      </c>
      <c r="C73" s="13" t="s">
        <v>12</v>
      </c>
      <c r="D73" s="13">
        <v>2</v>
      </c>
      <c r="G73" s="1">
        <v>44288</v>
      </c>
      <c r="H73" s="76">
        <v>207893555.28870001</v>
      </c>
      <c r="I73" s="76">
        <v>70286427.993200004</v>
      </c>
      <c r="J73" s="76">
        <v>31128455.891100001</v>
      </c>
      <c r="K73" s="76">
        <v>118554068.4381</v>
      </c>
      <c r="L73" s="76">
        <v>80792931.938899994</v>
      </c>
      <c r="M73" s="76"/>
      <c r="N73" t="str">
        <f t="shared" si="17"/>
        <v>202114</v>
      </c>
      <c r="O73" s="115">
        <f t="shared" si="18"/>
        <v>207893555.28870001</v>
      </c>
      <c r="P73" s="115">
        <f t="shared" si="7"/>
        <v>70286427.993200004</v>
      </c>
      <c r="Q73" s="115">
        <f t="shared" si="8"/>
        <v>31128455.891100001</v>
      </c>
      <c r="R73" s="115">
        <f t="shared" si="9"/>
        <v>118554068.4381</v>
      </c>
      <c r="S73" s="115">
        <f t="shared" si="10"/>
        <v>80792931.938899994</v>
      </c>
      <c r="V73" s="115">
        <f t="shared" si="19"/>
        <v>427862507.61110002</v>
      </c>
      <c r="AJ73" t="str">
        <f t="shared" si="15"/>
        <v>202114</v>
      </c>
      <c r="AK73" s="115">
        <f t="shared" si="16"/>
        <v>427862507.61110002</v>
      </c>
      <c r="AL73">
        <f t="shared" si="14"/>
        <v>80792931.938899994</v>
      </c>
    </row>
    <row r="74" spans="1:38">
      <c r="A74" s="266">
        <v>44176</v>
      </c>
      <c r="B74" s="13">
        <v>66241292.786399998</v>
      </c>
      <c r="C74" s="13" t="s">
        <v>12</v>
      </c>
      <c r="D74" s="13">
        <v>2</v>
      </c>
      <c r="G74" s="1">
        <v>44295</v>
      </c>
      <c r="H74" s="76">
        <v>169891659.83309999</v>
      </c>
      <c r="I74" s="76">
        <v>52435260.684199996</v>
      </c>
      <c r="J74" s="76">
        <v>26197652.869600002</v>
      </c>
      <c r="K74" s="76">
        <v>88806885.945899993</v>
      </c>
      <c r="L74" s="76">
        <v>69826446.467600003</v>
      </c>
      <c r="M74" s="76"/>
      <c r="N74" t="str">
        <f t="shared" si="17"/>
        <v>202115</v>
      </c>
      <c r="O74" s="115">
        <f t="shared" si="18"/>
        <v>169891659.83309999</v>
      </c>
      <c r="P74" s="115">
        <f t="shared" si="7"/>
        <v>52435260.684199996</v>
      </c>
      <c r="Q74" s="115">
        <f t="shared" si="8"/>
        <v>26197652.869600002</v>
      </c>
      <c r="R74" s="115">
        <f t="shared" si="9"/>
        <v>88806885.945899993</v>
      </c>
      <c r="S74" s="115">
        <f t="shared" si="10"/>
        <v>69826446.467600003</v>
      </c>
      <c r="V74" s="115">
        <f t="shared" si="19"/>
        <v>337331459.33279997</v>
      </c>
      <c r="AJ74" t="str">
        <f t="shared" si="15"/>
        <v>202115</v>
      </c>
      <c r="AK74" s="115">
        <f t="shared" si="16"/>
        <v>337331459.33279997</v>
      </c>
      <c r="AL74">
        <f t="shared" si="14"/>
        <v>69826446.467600003</v>
      </c>
    </row>
    <row r="75" spans="1:38">
      <c r="A75" s="266">
        <v>44274</v>
      </c>
      <c r="B75" s="13">
        <v>100460526.32099999</v>
      </c>
      <c r="C75" s="13" t="s">
        <v>14</v>
      </c>
      <c r="D75" s="13">
        <v>4</v>
      </c>
      <c r="G75" s="1">
        <v>44302</v>
      </c>
      <c r="H75" s="76">
        <v>175073042.55540001</v>
      </c>
      <c r="I75" s="76">
        <v>53067201.194499999</v>
      </c>
      <c r="J75" s="76">
        <v>26951948.273600001</v>
      </c>
      <c r="K75" s="76">
        <v>90232880.979100004</v>
      </c>
      <c r="L75" s="76">
        <v>70218486.104599997</v>
      </c>
      <c r="M75" s="76"/>
      <c r="N75" t="str">
        <f t="shared" si="17"/>
        <v>202116</v>
      </c>
      <c r="O75" s="115">
        <f t="shared" si="18"/>
        <v>175073042.55540001</v>
      </c>
      <c r="P75" s="115">
        <f t="shared" si="7"/>
        <v>53067201.194499999</v>
      </c>
      <c r="Q75" s="115">
        <f t="shared" si="8"/>
        <v>26951948.273600001</v>
      </c>
      <c r="R75" s="115">
        <f t="shared" si="9"/>
        <v>90232880.979100004</v>
      </c>
      <c r="S75" s="115">
        <f t="shared" si="10"/>
        <v>70218486.104599997</v>
      </c>
      <c r="V75" s="115">
        <f t="shared" si="19"/>
        <v>345325073.00260001</v>
      </c>
      <c r="AJ75" t="str">
        <f t="shared" si="15"/>
        <v>202116</v>
      </c>
      <c r="AK75" s="115">
        <f t="shared" si="16"/>
        <v>345325073.00260001</v>
      </c>
      <c r="AL75">
        <f t="shared" si="14"/>
        <v>70218486.104599997</v>
      </c>
    </row>
    <row r="76" spans="1:38">
      <c r="A76" s="266">
        <v>44379</v>
      </c>
      <c r="B76" s="13">
        <v>95273736.926699996</v>
      </c>
      <c r="C76" s="13" t="s">
        <v>14</v>
      </c>
      <c r="D76" s="13">
        <v>4</v>
      </c>
      <c r="G76" s="1">
        <v>44309</v>
      </c>
      <c r="H76" s="76">
        <v>177588223.63339999</v>
      </c>
      <c r="I76" s="76">
        <v>52541017.753399998</v>
      </c>
      <c r="J76" s="76">
        <v>27516719.8024</v>
      </c>
      <c r="K76" s="76">
        <v>89062795.088400006</v>
      </c>
      <c r="L76" s="76">
        <v>70488217.530900002</v>
      </c>
      <c r="M76" s="76"/>
      <c r="N76" t="str">
        <f t="shared" si="17"/>
        <v>202117</v>
      </c>
      <c r="O76" s="115">
        <f t="shared" si="18"/>
        <v>177588223.63339999</v>
      </c>
      <c r="P76" s="115">
        <f t="shared" si="7"/>
        <v>52541017.753399998</v>
      </c>
      <c r="Q76" s="115">
        <f t="shared" si="8"/>
        <v>27516719.8024</v>
      </c>
      <c r="R76" s="115">
        <f t="shared" si="9"/>
        <v>89062795.088400006</v>
      </c>
      <c r="S76" s="115">
        <f t="shared" si="10"/>
        <v>70488217.530900002</v>
      </c>
      <c r="V76" s="115">
        <f t="shared" si="19"/>
        <v>346708756.27759999</v>
      </c>
      <c r="AJ76" t="str">
        <f t="shared" si="15"/>
        <v>202117</v>
      </c>
      <c r="AK76" s="115">
        <f t="shared" si="16"/>
        <v>346708756.27759999</v>
      </c>
      <c r="AL76">
        <f t="shared" si="14"/>
        <v>70488217.530900002</v>
      </c>
    </row>
    <row r="77" spans="1:38">
      <c r="A77" s="266">
        <v>44512</v>
      </c>
      <c r="B77" s="13">
        <v>31847434.391600002</v>
      </c>
      <c r="C77" s="13" t="s">
        <v>13</v>
      </c>
      <c r="D77" s="13">
        <v>3</v>
      </c>
      <c r="G77" s="1">
        <v>44316</v>
      </c>
      <c r="H77" s="76">
        <v>181235127.8766</v>
      </c>
      <c r="I77" s="76">
        <v>54923579.028499998</v>
      </c>
      <c r="J77" s="76">
        <v>28673578.9388</v>
      </c>
      <c r="K77" s="76">
        <v>92609966.205899999</v>
      </c>
      <c r="L77" s="76">
        <v>70958487.126800001</v>
      </c>
      <c r="M77" s="76"/>
      <c r="N77" t="str">
        <f t="shared" si="17"/>
        <v>202118</v>
      </c>
      <c r="O77" s="115">
        <f t="shared" si="18"/>
        <v>181235127.8766</v>
      </c>
      <c r="P77" s="115">
        <f t="shared" si="7"/>
        <v>54923579.028499998</v>
      </c>
      <c r="Q77" s="115">
        <f t="shared" si="8"/>
        <v>28673578.9388</v>
      </c>
      <c r="R77" s="115">
        <f t="shared" si="9"/>
        <v>92609966.205899999</v>
      </c>
      <c r="S77" s="115">
        <f t="shared" si="10"/>
        <v>70958487.126800001</v>
      </c>
      <c r="V77" s="115">
        <f t="shared" si="19"/>
        <v>357442252.04979998</v>
      </c>
      <c r="AJ77" t="str">
        <f t="shared" si="15"/>
        <v>202118</v>
      </c>
      <c r="AK77" s="115">
        <f t="shared" si="16"/>
        <v>357442252.04979998</v>
      </c>
      <c r="AL77">
        <f t="shared" si="14"/>
        <v>70958487.126800001</v>
      </c>
    </row>
    <row r="78" spans="1:38">
      <c r="A78" s="266">
        <v>44134</v>
      </c>
      <c r="B78" s="13">
        <v>72991527.060399994</v>
      </c>
      <c r="C78" s="13" t="s">
        <v>52</v>
      </c>
      <c r="D78" s="13">
        <v>99</v>
      </c>
      <c r="G78" s="1">
        <v>44323</v>
      </c>
      <c r="H78" s="76">
        <v>173942289.0311</v>
      </c>
      <c r="I78" s="76">
        <v>52328342.385700002</v>
      </c>
      <c r="J78" s="76">
        <v>28153925.096799999</v>
      </c>
      <c r="K78" s="76">
        <v>90283658.164299995</v>
      </c>
      <c r="L78" s="76">
        <v>68689877.619399995</v>
      </c>
      <c r="M78" s="76"/>
      <c r="N78" t="str">
        <f t="shared" si="17"/>
        <v>202119</v>
      </c>
      <c r="O78" s="115">
        <f t="shared" si="18"/>
        <v>173942289.0311</v>
      </c>
      <c r="P78" s="115">
        <f t="shared" si="7"/>
        <v>52328342.385700002</v>
      </c>
      <c r="Q78" s="115">
        <f t="shared" si="8"/>
        <v>28153925.096799999</v>
      </c>
      <c r="R78" s="115">
        <f t="shared" si="9"/>
        <v>90283658.164299995</v>
      </c>
      <c r="S78" s="115">
        <f t="shared" si="10"/>
        <v>68689877.619399995</v>
      </c>
      <c r="V78" s="115">
        <f t="shared" si="19"/>
        <v>344708214.67790002</v>
      </c>
      <c r="AJ78" t="str">
        <f t="shared" si="15"/>
        <v>202119</v>
      </c>
      <c r="AK78" s="115">
        <f t="shared" si="16"/>
        <v>344708214.67790002</v>
      </c>
      <c r="AL78">
        <f t="shared" si="14"/>
        <v>68689877.619399995</v>
      </c>
    </row>
    <row r="79" spans="1:38">
      <c r="A79" s="266">
        <v>44372</v>
      </c>
      <c r="B79" s="13">
        <v>70018845.505099997</v>
      </c>
      <c r="C79" s="13" t="s">
        <v>52</v>
      </c>
      <c r="D79" s="13">
        <v>99</v>
      </c>
      <c r="G79" s="1">
        <v>44330</v>
      </c>
      <c r="H79" s="76">
        <v>172885124.85980001</v>
      </c>
      <c r="I79" s="76">
        <v>51117617.483999997</v>
      </c>
      <c r="J79" s="76">
        <v>28651671.343600001</v>
      </c>
      <c r="K79" s="76">
        <v>88675895.778200001</v>
      </c>
      <c r="L79" s="76">
        <v>69403284.2949</v>
      </c>
      <c r="M79" s="76"/>
      <c r="N79" t="str">
        <f t="shared" si="17"/>
        <v>202120</v>
      </c>
      <c r="O79" s="115">
        <f t="shared" si="18"/>
        <v>172885124.85980001</v>
      </c>
      <c r="P79" s="115">
        <f t="shared" si="7"/>
        <v>51117617.483999997</v>
      </c>
      <c r="Q79" s="115">
        <f t="shared" si="8"/>
        <v>28651671.343600001</v>
      </c>
      <c r="R79" s="115">
        <f t="shared" si="9"/>
        <v>88675895.778200001</v>
      </c>
      <c r="S79" s="115">
        <f t="shared" si="10"/>
        <v>69403284.2949</v>
      </c>
      <c r="V79" s="115">
        <f t="shared" si="19"/>
        <v>341330309.46560001</v>
      </c>
      <c r="AJ79" t="str">
        <f t="shared" si="15"/>
        <v>202120</v>
      </c>
      <c r="AK79" s="115">
        <f t="shared" si="16"/>
        <v>341330309.46560001</v>
      </c>
      <c r="AL79">
        <f t="shared" si="14"/>
        <v>69403284.2949</v>
      </c>
    </row>
    <row r="80" spans="1:38">
      <c r="A80" s="266">
        <v>43882</v>
      </c>
      <c r="B80" s="13">
        <v>90368382.600099996</v>
      </c>
      <c r="C80" s="13" t="s">
        <v>52</v>
      </c>
      <c r="D80" s="13">
        <v>99</v>
      </c>
      <c r="G80" s="1">
        <v>44337</v>
      </c>
      <c r="H80" s="76">
        <v>169704410.8071</v>
      </c>
      <c r="I80" s="76">
        <v>49906433.421800002</v>
      </c>
      <c r="J80" s="76">
        <v>28312942.051199999</v>
      </c>
      <c r="K80" s="76">
        <v>87475577.557600006</v>
      </c>
      <c r="L80" s="76">
        <v>69097278.640799999</v>
      </c>
      <c r="M80" s="76"/>
      <c r="N80" t="str">
        <f t="shared" si="17"/>
        <v>202121</v>
      </c>
      <c r="O80" s="115">
        <f t="shared" si="18"/>
        <v>169704410.8071</v>
      </c>
      <c r="P80" s="115">
        <f t="shared" si="7"/>
        <v>49906433.421800002</v>
      </c>
      <c r="Q80" s="115">
        <f t="shared" si="8"/>
        <v>28312942.051199999</v>
      </c>
      <c r="R80" s="115">
        <f t="shared" si="9"/>
        <v>87475577.557600006</v>
      </c>
      <c r="S80" s="115">
        <f t="shared" si="10"/>
        <v>69097278.640799999</v>
      </c>
      <c r="V80" s="115">
        <f t="shared" si="19"/>
        <v>335399363.83770001</v>
      </c>
      <c r="AJ80" t="str">
        <f t="shared" si="15"/>
        <v>202121</v>
      </c>
      <c r="AK80" s="115">
        <f t="shared" si="16"/>
        <v>335399363.83770001</v>
      </c>
      <c r="AL80">
        <f t="shared" si="14"/>
        <v>69097278.640799999</v>
      </c>
    </row>
    <row r="81" spans="1:38">
      <c r="A81" s="266">
        <v>44148</v>
      </c>
      <c r="B81" s="13">
        <v>28895269.504999999</v>
      </c>
      <c r="C81" s="13" t="s">
        <v>13</v>
      </c>
      <c r="D81" s="13">
        <v>3</v>
      </c>
      <c r="G81" s="1">
        <v>44344</v>
      </c>
      <c r="H81" s="76">
        <v>172707088.62970001</v>
      </c>
      <c r="I81" s="76">
        <v>52079157.027000003</v>
      </c>
      <c r="J81" s="76">
        <v>29111366.934099998</v>
      </c>
      <c r="K81" s="76">
        <v>91090688.045599997</v>
      </c>
      <c r="L81" s="76">
        <v>73492746.046599999</v>
      </c>
      <c r="M81" s="76"/>
      <c r="N81" t="str">
        <f t="shared" si="17"/>
        <v>202122</v>
      </c>
      <c r="O81" s="115">
        <f t="shared" si="18"/>
        <v>172707088.62970001</v>
      </c>
      <c r="P81" s="115">
        <f t="shared" si="7"/>
        <v>52079157.027000003</v>
      </c>
      <c r="Q81" s="115">
        <f t="shared" si="8"/>
        <v>29111366.934099998</v>
      </c>
      <c r="R81" s="115">
        <f t="shared" si="9"/>
        <v>91090688.045599997</v>
      </c>
      <c r="S81" s="115">
        <f t="shared" si="10"/>
        <v>73492746.046599999</v>
      </c>
      <c r="V81" s="115">
        <f t="shared" si="19"/>
        <v>344988300.63639998</v>
      </c>
      <c r="AJ81" t="str">
        <f t="shared" si="15"/>
        <v>202122</v>
      </c>
      <c r="AK81" s="115">
        <f t="shared" si="16"/>
        <v>344988300.63639998</v>
      </c>
      <c r="AL81">
        <f t="shared" si="14"/>
        <v>73492746.046599999</v>
      </c>
    </row>
    <row r="82" spans="1:38">
      <c r="A82" s="266">
        <v>43833</v>
      </c>
      <c r="B82" s="13">
        <v>80995476.187900007</v>
      </c>
      <c r="C82" s="13" t="s">
        <v>14</v>
      </c>
      <c r="D82" s="13">
        <v>4</v>
      </c>
      <c r="G82" s="1">
        <v>44351</v>
      </c>
      <c r="H82" s="76">
        <v>173578170.93489999</v>
      </c>
      <c r="I82" s="76">
        <v>54511126.516500004</v>
      </c>
      <c r="J82" s="76">
        <v>29704543.3719</v>
      </c>
      <c r="K82" s="76">
        <v>98410560.406499997</v>
      </c>
      <c r="L82" s="76">
        <v>69717255.983400002</v>
      </c>
      <c r="M82" s="76"/>
      <c r="N82" t="str">
        <f t="shared" si="17"/>
        <v>202123</v>
      </c>
      <c r="O82" s="115">
        <f t="shared" si="18"/>
        <v>173578170.93489999</v>
      </c>
      <c r="P82" s="115">
        <f t="shared" si="7"/>
        <v>54511126.516500004</v>
      </c>
      <c r="Q82" s="115">
        <f t="shared" si="8"/>
        <v>29704543.3719</v>
      </c>
      <c r="R82" s="115">
        <f t="shared" si="9"/>
        <v>98410560.406499997</v>
      </c>
      <c r="S82" s="115">
        <f t="shared" si="10"/>
        <v>69717255.983400002</v>
      </c>
      <c r="V82" s="115">
        <f t="shared" si="19"/>
        <v>356204401.22979999</v>
      </c>
      <c r="AJ82" t="str">
        <f t="shared" si="15"/>
        <v>202123</v>
      </c>
      <c r="AK82" s="115">
        <f t="shared" si="16"/>
        <v>356204401.22979999</v>
      </c>
      <c r="AL82">
        <f t="shared" si="14"/>
        <v>69717255.983400002</v>
      </c>
    </row>
    <row r="83" spans="1:38">
      <c r="A83" s="266">
        <v>44085</v>
      </c>
      <c r="B83" s="13">
        <v>159527630.6085</v>
      </c>
      <c r="C83" s="13" t="s">
        <v>7</v>
      </c>
      <c r="D83" s="13">
        <v>1</v>
      </c>
      <c r="G83" s="1">
        <v>44358</v>
      </c>
      <c r="H83" s="76">
        <v>173583082.2818</v>
      </c>
      <c r="I83" s="76">
        <v>52554254.637699999</v>
      </c>
      <c r="J83" s="76">
        <v>29939431.943999998</v>
      </c>
      <c r="K83" s="76">
        <v>94084672.789800003</v>
      </c>
      <c r="L83" s="76">
        <v>70868225.539299995</v>
      </c>
      <c r="M83" s="76"/>
      <c r="N83" t="str">
        <f t="shared" si="17"/>
        <v>202124</v>
      </c>
      <c r="O83" s="115">
        <f t="shared" si="18"/>
        <v>173583082.2818</v>
      </c>
      <c r="P83" s="115">
        <f t="shared" si="7"/>
        <v>52554254.637699999</v>
      </c>
      <c r="Q83" s="115">
        <f t="shared" si="8"/>
        <v>29939431.943999998</v>
      </c>
      <c r="R83" s="115">
        <f t="shared" si="9"/>
        <v>94084672.789800003</v>
      </c>
      <c r="S83" s="115">
        <f t="shared" si="10"/>
        <v>70868225.539299995</v>
      </c>
      <c r="V83" s="115">
        <f t="shared" si="19"/>
        <v>350161441.65329999</v>
      </c>
      <c r="AJ83" t="str">
        <f t="shared" si="15"/>
        <v>202124</v>
      </c>
      <c r="AK83" s="115">
        <f t="shared" si="16"/>
        <v>350161441.65329999</v>
      </c>
      <c r="AL83">
        <f t="shared" si="14"/>
        <v>70868225.539299995</v>
      </c>
    </row>
    <row r="84" spans="1:38">
      <c r="A84" s="266">
        <v>44148</v>
      </c>
      <c r="B84" s="13">
        <v>99558424.365700006</v>
      </c>
      <c r="C84" s="13" t="s">
        <v>14</v>
      </c>
      <c r="D84" s="13">
        <v>4</v>
      </c>
      <c r="G84" s="1">
        <v>44365</v>
      </c>
      <c r="H84" s="76">
        <v>173721379.29629999</v>
      </c>
      <c r="I84" s="76">
        <v>52229267.723399997</v>
      </c>
      <c r="J84" s="76">
        <v>30291171.7097</v>
      </c>
      <c r="K84" s="76">
        <v>95338010.524700001</v>
      </c>
      <c r="L84" s="76">
        <v>70829301.463100001</v>
      </c>
      <c r="M84" s="76"/>
      <c r="N84" t="str">
        <f t="shared" si="17"/>
        <v>202125</v>
      </c>
      <c r="O84" s="115">
        <f t="shared" si="18"/>
        <v>173721379.29629999</v>
      </c>
      <c r="P84" s="115">
        <f t="shared" si="7"/>
        <v>52229267.723399997</v>
      </c>
      <c r="Q84" s="115">
        <f t="shared" si="8"/>
        <v>30291171.7097</v>
      </c>
      <c r="R84" s="115">
        <f t="shared" si="9"/>
        <v>95338010.524700001</v>
      </c>
      <c r="S84" s="115">
        <f t="shared" si="10"/>
        <v>70829301.463100001</v>
      </c>
      <c r="V84" s="115">
        <f t="shared" si="19"/>
        <v>351579829.25409997</v>
      </c>
      <c r="AJ84" t="str">
        <f t="shared" si="15"/>
        <v>202125</v>
      </c>
      <c r="AK84" s="115">
        <f t="shared" si="16"/>
        <v>351579829.25409997</v>
      </c>
      <c r="AL84">
        <f t="shared" si="14"/>
        <v>70829301.463100001</v>
      </c>
    </row>
    <row r="85" spans="1:38">
      <c r="A85" s="266">
        <v>44547</v>
      </c>
      <c r="B85" s="13">
        <v>68892969.127399996</v>
      </c>
      <c r="C85" s="13" t="s">
        <v>12</v>
      </c>
      <c r="D85" s="13">
        <v>2</v>
      </c>
      <c r="G85" s="1">
        <v>44372</v>
      </c>
      <c r="H85" s="76">
        <v>167716489.5659</v>
      </c>
      <c r="I85" s="76">
        <v>50012204.053400002</v>
      </c>
      <c r="J85" s="76">
        <v>29789824.769000001</v>
      </c>
      <c r="K85" s="76">
        <v>91785502.152799994</v>
      </c>
      <c r="L85" s="76">
        <v>70018845.505099997</v>
      </c>
      <c r="M85" s="76"/>
      <c r="N85" t="str">
        <f t="shared" si="17"/>
        <v>202126</v>
      </c>
      <c r="O85" s="115">
        <f t="shared" si="18"/>
        <v>167716489.5659</v>
      </c>
      <c r="P85" s="115">
        <f t="shared" si="7"/>
        <v>50012204.053400002</v>
      </c>
      <c r="Q85" s="115">
        <f t="shared" si="8"/>
        <v>29789824.769000001</v>
      </c>
      <c r="R85" s="115">
        <f t="shared" si="9"/>
        <v>91785502.152799994</v>
      </c>
      <c r="S85" s="115">
        <f t="shared" si="10"/>
        <v>70018845.505099997</v>
      </c>
      <c r="V85" s="115">
        <f t="shared" si="19"/>
        <v>339304020.54110003</v>
      </c>
      <c r="AJ85" t="str">
        <f t="shared" si="15"/>
        <v>202126</v>
      </c>
      <c r="AK85" s="115">
        <f t="shared" si="16"/>
        <v>339304020.54110003</v>
      </c>
      <c r="AL85">
        <f t="shared" si="14"/>
        <v>70018845.505099997</v>
      </c>
    </row>
    <row r="86" spans="1:38">
      <c r="A86" s="266">
        <v>43833</v>
      </c>
      <c r="B86" s="13">
        <v>97693758.725899994</v>
      </c>
      <c r="C86" s="13" t="s">
        <v>52</v>
      </c>
      <c r="D86" s="13">
        <v>99</v>
      </c>
      <c r="G86" s="1">
        <v>44379</v>
      </c>
      <c r="H86" s="76">
        <v>170877659.67429999</v>
      </c>
      <c r="I86" s="76">
        <v>52890929.070500001</v>
      </c>
      <c r="J86" s="76">
        <v>30307952.7852</v>
      </c>
      <c r="K86" s="76">
        <v>95273736.926699996</v>
      </c>
      <c r="L86" s="76">
        <v>68735272.592299998</v>
      </c>
      <c r="M86" s="76"/>
      <c r="N86" t="str">
        <f t="shared" si="17"/>
        <v>202127</v>
      </c>
      <c r="O86" s="115">
        <f t="shared" si="18"/>
        <v>170877659.67429999</v>
      </c>
      <c r="P86" s="115">
        <f t="shared" ref="P86:P110" si="20">I86</f>
        <v>52890929.070500001</v>
      </c>
      <c r="Q86" s="115">
        <f t="shared" ref="Q86:Q110" si="21">J86</f>
        <v>30307952.7852</v>
      </c>
      <c r="R86" s="115">
        <f t="shared" ref="R86:R110" si="22">K86</f>
        <v>95273736.926699996</v>
      </c>
      <c r="S86" s="115">
        <f t="shared" ref="S86:S110" si="23">L86</f>
        <v>68735272.592299998</v>
      </c>
      <c r="V86" s="115">
        <f t="shared" si="19"/>
        <v>349350278.45669997</v>
      </c>
      <c r="AJ86" t="str">
        <f t="shared" si="15"/>
        <v>202127</v>
      </c>
      <c r="AK86" s="115">
        <f t="shared" si="16"/>
        <v>349350278.45669997</v>
      </c>
      <c r="AL86">
        <f t="shared" si="14"/>
        <v>68735272.592299998</v>
      </c>
    </row>
    <row r="87" spans="1:38">
      <c r="A87" s="266">
        <v>44344</v>
      </c>
      <c r="B87" s="13">
        <v>73492746.046599999</v>
      </c>
      <c r="C87" s="13" t="s">
        <v>52</v>
      </c>
      <c r="D87" s="13">
        <v>99</v>
      </c>
      <c r="G87" s="1">
        <v>44386</v>
      </c>
      <c r="H87" s="76">
        <v>166018463.97679999</v>
      </c>
      <c r="I87" s="76">
        <v>50228109.268100001</v>
      </c>
      <c r="J87" s="76">
        <v>29872311.3849</v>
      </c>
      <c r="K87" s="76">
        <v>92825770.402099997</v>
      </c>
      <c r="L87" s="76">
        <v>68332235.087599993</v>
      </c>
      <c r="M87" s="76"/>
      <c r="N87" t="str">
        <f t="shared" si="17"/>
        <v>202128</v>
      </c>
      <c r="O87" s="115">
        <f t="shared" si="18"/>
        <v>166018463.97679999</v>
      </c>
      <c r="P87" s="115">
        <f t="shared" si="20"/>
        <v>50228109.268100001</v>
      </c>
      <c r="Q87" s="115">
        <f t="shared" si="21"/>
        <v>29872311.3849</v>
      </c>
      <c r="R87" s="115">
        <f t="shared" si="22"/>
        <v>92825770.402099997</v>
      </c>
      <c r="S87" s="115">
        <f t="shared" si="23"/>
        <v>68332235.087599993</v>
      </c>
      <c r="V87" s="115">
        <f t="shared" si="19"/>
        <v>338944655.03189999</v>
      </c>
      <c r="AJ87" t="str">
        <f t="shared" si="15"/>
        <v>202128</v>
      </c>
      <c r="AK87" s="115">
        <f t="shared" si="16"/>
        <v>338944655.03189999</v>
      </c>
      <c r="AL87">
        <f t="shared" si="14"/>
        <v>68332235.087599993</v>
      </c>
    </row>
    <row r="88" spans="1:38">
      <c r="A88" s="266">
        <v>43882</v>
      </c>
      <c r="B88" s="13">
        <v>82119484.707599998</v>
      </c>
      <c r="C88" s="13" t="s">
        <v>14</v>
      </c>
      <c r="D88" s="13">
        <v>4</v>
      </c>
      <c r="G88" s="1">
        <v>44393</v>
      </c>
      <c r="H88" s="76">
        <v>160003029.83860001</v>
      </c>
      <c r="I88" s="76">
        <v>48243539.344300002</v>
      </c>
      <c r="J88" s="76">
        <v>29031427.364399999</v>
      </c>
      <c r="K88" s="76">
        <v>90605669.785300002</v>
      </c>
      <c r="L88" s="76">
        <v>68127979.9912</v>
      </c>
      <c r="M88" s="76"/>
      <c r="N88" t="str">
        <f t="shared" si="17"/>
        <v>202129</v>
      </c>
      <c r="O88" s="115">
        <f t="shared" si="18"/>
        <v>160003029.83860001</v>
      </c>
      <c r="P88" s="115">
        <f t="shared" si="20"/>
        <v>48243539.344300002</v>
      </c>
      <c r="Q88" s="115">
        <f t="shared" si="21"/>
        <v>29031427.364399999</v>
      </c>
      <c r="R88" s="115">
        <f t="shared" si="22"/>
        <v>90605669.785300002</v>
      </c>
      <c r="S88" s="115">
        <f t="shared" si="23"/>
        <v>68127979.9912</v>
      </c>
      <c r="V88" s="115">
        <f t="shared" si="19"/>
        <v>327883666.3326</v>
      </c>
      <c r="AJ88" t="str">
        <f t="shared" si="15"/>
        <v>202129</v>
      </c>
      <c r="AK88" s="115">
        <f t="shared" si="16"/>
        <v>327883666.3326</v>
      </c>
      <c r="AL88">
        <f t="shared" si="14"/>
        <v>68127979.9912</v>
      </c>
    </row>
    <row r="89" spans="1:38">
      <c r="A89" s="266">
        <v>44400</v>
      </c>
      <c r="B89" s="13">
        <v>170903358.4524</v>
      </c>
      <c r="C89" s="13" t="s">
        <v>7</v>
      </c>
      <c r="D89" s="13">
        <v>1</v>
      </c>
      <c r="G89" s="1">
        <v>44400</v>
      </c>
      <c r="H89" s="76">
        <v>170903358.4524</v>
      </c>
      <c r="I89" s="76">
        <v>53965242.563699998</v>
      </c>
      <c r="J89" s="76">
        <v>32092114.887499999</v>
      </c>
      <c r="K89" s="76">
        <v>102386821.1268</v>
      </c>
      <c r="L89" s="76">
        <v>75026480.142800003</v>
      </c>
      <c r="M89" s="76"/>
      <c r="N89" t="str">
        <f t="shared" si="17"/>
        <v>202130</v>
      </c>
      <c r="O89" s="115">
        <f t="shared" si="18"/>
        <v>170903358.4524</v>
      </c>
      <c r="P89" s="115">
        <f t="shared" si="20"/>
        <v>53965242.563699998</v>
      </c>
      <c r="Q89" s="115">
        <f t="shared" si="21"/>
        <v>32092114.887499999</v>
      </c>
      <c r="R89" s="115">
        <f t="shared" si="22"/>
        <v>102386821.1268</v>
      </c>
      <c r="S89" s="115">
        <f t="shared" si="23"/>
        <v>75026480.142800003</v>
      </c>
      <c r="V89" s="115">
        <f t="shared" si="19"/>
        <v>359347537.03039998</v>
      </c>
      <c r="AJ89" t="str">
        <f t="shared" si="15"/>
        <v>202130</v>
      </c>
      <c r="AK89" s="115">
        <f t="shared" si="16"/>
        <v>359347537.03039998</v>
      </c>
      <c r="AL89">
        <f t="shared" si="14"/>
        <v>75026480.142800003</v>
      </c>
    </row>
    <row r="90" spans="1:38">
      <c r="A90" s="266">
        <v>43868</v>
      </c>
      <c r="B90" s="13">
        <v>83081804.263500005</v>
      </c>
      <c r="C90" s="13" t="s">
        <v>14</v>
      </c>
      <c r="D90" s="13">
        <v>4</v>
      </c>
      <c r="G90" s="1">
        <v>44407</v>
      </c>
      <c r="H90" s="76">
        <v>161423063.64590001</v>
      </c>
      <c r="I90" s="76">
        <v>51568801.290200002</v>
      </c>
      <c r="J90" s="76">
        <v>29514627.693799999</v>
      </c>
      <c r="K90" s="76">
        <v>96949382.852699995</v>
      </c>
      <c r="L90" s="76">
        <v>71035215.046499997</v>
      </c>
      <c r="M90" s="76"/>
      <c r="N90" t="str">
        <f t="shared" si="17"/>
        <v>202131</v>
      </c>
      <c r="O90" s="115">
        <f t="shared" si="18"/>
        <v>161423063.64590001</v>
      </c>
      <c r="P90" s="115">
        <f t="shared" si="20"/>
        <v>51568801.290200002</v>
      </c>
      <c r="Q90" s="115">
        <f t="shared" si="21"/>
        <v>29514627.693799999</v>
      </c>
      <c r="R90" s="115">
        <f t="shared" si="22"/>
        <v>96949382.852699995</v>
      </c>
      <c r="S90" s="115">
        <f t="shared" si="23"/>
        <v>71035215.046499997</v>
      </c>
      <c r="V90" s="115">
        <f t="shared" si="19"/>
        <v>339455875.48259997</v>
      </c>
      <c r="AJ90" t="str">
        <f t="shared" si="15"/>
        <v>202131</v>
      </c>
      <c r="AK90" s="115">
        <f t="shared" si="16"/>
        <v>339455875.48259997</v>
      </c>
      <c r="AL90">
        <f t="shared" si="14"/>
        <v>71035215.046499997</v>
      </c>
    </row>
    <row r="91" spans="1:38">
      <c r="A91" s="266">
        <v>44141</v>
      </c>
      <c r="B91" s="13">
        <v>64700154.614100002</v>
      </c>
      <c r="C91" s="13" t="s">
        <v>12</v>
      </c>
      <c r="D91" s="13">
        <v>2</v>
      </c>
      <c r="G91" s="1">
        <v>44414</v>
      </c>
      <c r="H91" s="76">
        <v>158843711.9939</v>
      </c>
      <c r="I91" s="76">
        <v>50690768.480800003</v>
      </c>
      <c r="J91" s="76">
        <v>29568729.304000001</v>
      </c>
      <c r="K91" s="76">
        <v>96352552.367599994</v>
      </c>
      <c r="L91" s="76">
        <v>69586105.384200007</v>
      </c>
      <c r="M91" s="76"/>
      <c r="N91" t="str">
        <f t="shared" si="17"/>
        <v>202132</v>
      </c>
      <c r="O91" s="115">
        <f t="shared" si="18"/>
        <v>158843711.9939</v>
      </c>
      <c r="P91" s="115">
        <f t="shared" si="20"/>
        <v>50690768.480800003</v>
      </c>
      <c r="Q91" s="115">
        <f t="shared" si="21"/>
        <v>29568729.304000001</v>
      </c>
      <c r="R91" s="115">
        <f t="shared" si="22"/>
        <v>96352552.367599994</v>
      </c>
      <c r="S91" s="115">
        <f t="shared" si="23"/>
        <v>69586105.384200007</v>
      </c>
      <c r="V91" s="115">
        <f t="shared" si="19"/>
        <v>335455762.14629996</v>
      </c>
      <c r="AJ91" t="str">
        <f t="shared" si="15"/>
        <v>202132</v>
      </c>
      <c r="AK91" s="115">
        <f t="shared" si="16"/>
        <v>335455762.14629996</v>
      </c>
      <c r="AL91">
        <f t="shared" si="14"/>
        <v>69586105.384200007</v>
      </c>
    </row>
    <row r="92" spans="1:38">
      <c r="A92" s="266">
        <v>44428</v>
      </c>
      <c r="B92" s="13">
        <v>49777180.898199998</v>
      </c>
      <c r="C92" s="13" t="s">
        <v>12</v>
      </c>
      <c r="D92" s="13">
        <v>2</v>
      </c>
      <c r="G92" s="1">
        <v>44421</v>
      </c>
      <c r="H92" s="76">
        <v>158058073.1629</v>
      </c>
      <c r="I92" s="76">
        <v>49832948.590899996</v>
      </c>
      <c r="J92" s="76">
        <v>29459399.793900002</v>
      </c>
      <c r="K92" s="76">
        <v>95534847.409600005</v>
      </c>
      <c r="L92" s="76">
        <v>68861100.671100006</v>
      </c>
      <c r="M92" s="76"/>
      <c r="N92" t="str">
        <f t="shared" si="17"/>
        <v>202133</v>
      </c>
      <c r="O92" s="115">
        <f t="shared" si="18"/>
        <v>158058073.1629</v>
      </c>
      <c r="P92" s="115">
        <f t="shared" si="20"/>
        <v>49832948.590899996</v>
      </c>
      <c r="Q92" s="115">
        <f t="shared" si="21"/>
        <v>29459399.793900002</v>
      </c>
      <c r="R92" s="115">
        <f t="shared" si="22"/>
        <v>95534847.409600005</v>
      </c>
      <c r="S92" s="115">
        <f t="shared" si="23"/>
        <v>68861100.671100006</v>
      </c>
      <c r="V92" s="115">
        <f t="shared" si="19"/>
        <v>332885268.95730001</v>
      </c>
      <c r="AJ92" t="str">
        <f t="shared" si="15"/>
        <v>202133</v>
      </c>
      <c r="AK92" s="115">
        <f t="shared" si="16"/>
        <v>332885268.95730001</v>
      </c>
      <c r="AL92">
        <f t="shared" si="14"/>
        <v>68861100.671100006</v>
      </c>
    </row>
    <row r="93" spans="1:38">
      <c r="A93" s="266">
        <v>43931</v>
      </c>
      <c r="B93" s="13">
        <v>50909396.775399998</v>
      </c>
      <c r="C93" s="13" t="s">
        <v>52</v>
      </c>
      <c r="D93" s="13">
        <v>99</v>
      </c>
      <c r="G93" s="1">
        <v>44428</v>
      </c>
      <c r="H93" s="76">
        <v>157185156.36390001</v>
      </c>
      <c r="I93" s="76">
        <v>49777180.898199998</v>
      </c>
      <c r="J93" s="76">
        <v>29082784.6263</v>
      </c>
      <c r="K93" s="76">
        <v>93056660.722100005</v>
      </c>
      <c r="L93" s="76">
        <v>71162653.121700004</v>
      </c>
      <c r="M93" s="76"/>
      <c r="N93" t="str">
        <f t="shared" si="17"/>
        <v>202134</v>
      </c>
      <c r="O93" s="115">
        <f t="shared" si="18"/>
        <v>157185156.36390001</v>
      </c>
      <c r="P93" s="115">
        <f t="shared" si="20"/>
        <v>49777180.898199998</v>
      </c>
      <c r="Q93" s="115">
        <f t="shared" si="21"/>
        <v>29082784.6263</v>
      </c>
      <c r="R93" s="115">
        <f t="shared" si="22"/>
        <v>93056660.722100005</v>
      </c>
      <c r="S93" s="115">
        <f t="shared" si="23"/>
        <v>71162653.121700004</v>
      </c>
      <c r="V93" s="115">
        <f t="shared" si="19"/>
        <v>329101782.61050004</v>
      </c>
      <c r="AJ93" t="str">
        <f t="shared" si="15"/>
        <v>202134</v>
      </c>
      <c r="AK93" s="115">
        <f t="shared" si="16"/>
        <v>329101782.61050004</v>
      </c>
      <c r="AL93">
        <f t="shared" si="14"/>
        <v>71162653.121700004</v>
      </c>
    </row>
    <row r="94" spans="1:38">
      <c r="A94" s="266">
        <v>44365</v>
      </c>
      <c r="B94" s="13">
        <v>173721379.29629999</v>
      </c>
      <c r="C94" s="13" t="s">
        <v>7</v>
      </c>
      <c r="D94" s="13">
        <v>1</v>
      </c>
      <c r="G94" s="1">
        <v>44435</v>
      </c>
      <c r="H94" s="76">
        <v>161523609.25909999</v>
      </c>
      <c r="I94" s="76">
        <v>53078832.100599997</v>
      </c>
      <c r="J94" s="76">
        <v>29914307.339499999</v>
      </c>
      <c r="K94" s="76">
        <v>100282481.32520001</v>
      </c>
      <c r="L94" s="76">
        <v>71793421.219099998</v>
      </c>
      <c r="M94" s="76"/>
      <c r="N94" t="str">
        <f t="shared" si="17"/>
        <v>202135</v>
      </c>
      <c r="O94" s="115">
        <f t="shared" si="18"/>
        <v>161523609.25909999</v>
      </c>
      <c r="P94" s="115">
        <f t="shared" si="20"/>
        <v>53078832.100599997</v>
      </c>
      <c r="Q94" s="115">
        <f t="shared" si="21"/>
        <v>29914307.339499999</v>
      </c>
      <c r="R94" s="115">
        <f t="shared" si="22"/>
        <v>100282481.32520001</v>
      </c>
      <c r="S94" s="115">
        <f t="shared" si="23"/>
        <v>71793421.219099998</v>
      </c>
      <c r="V94" s="115">
        <f t="shared" si="19"/>
        <v>344799230.0244</v>
      </c>
      <c r="AJ94" t="str">
        <f t="shared" si="15"/>
        <v>202135</v>
      </c>
      <c r="AK94" s="115">
        <f t="shared" si="16"/>
        <v>344799230.0244</v>
      </c>
      <c r="AL94">
        <f t="shared" si="14"/>
        <v>71793421.219099998</v>
      </c>
    </row>
    <row r="95" spans="1:38">
      <c r="A95" s="266">
        <v>44155</v>
      </c>
      <c r="B95" s="13">
        <v>106174072.5386</v>
      </c>
      <c r="C95" s="13" t="s">
        <v>14</v>
      </c>
      <c r="D95" s="13">
        <v>4</v>
      </c>
      <c r="G95" s="1">
        <v>44442</v>
      </c>
      <c r="H95" s="76">
        <v>160783969.88</v>
      </c>
      <c r="I95" s="76">
        <v>53218021.435000002</v>
      </c>
      <c r="J95" s="76">
        <v>30245799.404599998</v>
      </c>
      <c r="K95" s="76">
        <v>100935384.4215</v>
      </c>
      <c r="L95" s="76">
        <v>68749032.358700007</v>
      </c>
      <c r="M95" s="76"/>
      <c r="N95" t="str">
        <f t="shared" si="17"/>
        <v>202136</v>
      </c>
      <c r="O95" s="115">
        <f t="shared" si="18"/>
        <v>160783969.88</v>
      </c>
      <c r="P95" s="115">
        <f t="shared" si="20"/>
        <v>53218021.435000002</v>
      </c>
      <c r="Q95" s="115">
        <f t="shared" si="21"/>
        <v>30245799.404599998</v>
      </c>
      <c r="R95" s="115">
        <f t="shared" si="22"/>
        <v>100935384.4215</v>
      </c>
      <c r="S95" s="115">
        <f t="shared" si="23"/>
        <v>68749032.358700007</v>
      </c>
      <c r="V95" s="115">
        <f t="shared" si="19"/>
        <v>345183175.14109999</v>
      </c>
      <c r="AJ95" t="str">
        <f t="shared" si="15"/>
        <v>202136</v>
      </c>
      <c r="AK95" s="115">
        <f t="shared" si="16"/>
        <v>345183175.14109999</v>
      </c>
      <c r="AL95">
        <f t="shared" si="14"/>
        <v>68749032.358700007</v>
      </c>
    </row>
    <row r="96" spans="1:38">
      <c r="A96" s="266">
        <v>44134</v>
      </c>
      <c r="B96" s="13">
        <v>168343761.03510001</v>
      </c>
      <c r="C96" s="13" t="s">
        <v>7</v>
      </c>
      <c r="D96" s="13">
        <v>1</v>
      </c>
      <c r="G96" s="1">
        <v>44449</v>
      </c>
      <c r="H96" s="76">
        <v>158453419.0846</v>
      </c>
      <c r="I96" s="76">
        <v>49480989.884099998</v>
      </c>
      <c r="J96" s="76">
        <v>30327922.5328</v>
      </c>
      <c r="K96" s="76">
        <v>93351043.051200002</v>
      </c>
      <c r="L96" s="76">
        <v>68490738.233700007</v>
      </c>
      <c r="M96" s="76"/>
      <c r="N96" t="str">
        <f t="shared" si="17"/>
        <v>202137</v>
      </c>
      <c r="O96" s="115">
        <f t="shared" si="18"/>
        <v>158453419.0846</v>
      </c>
      <c r="P96" s="115">
        <f t="shared" si="20"/>
        <v>49480989.884099998</v>
      </c>
      <c r="Q96" s="115">
        <f t="shared" si="21"/>
        <v>30327922.5328</v>
      </c>
      <c r="R96" s="115">
        <f t="shared" si="22"/>
        <v>93351043.051200002</v>
      </c>
      <c r="S96" s="115">
        <f t="shared" si="23"/>
        <v>68490738.233700007</v>
      </c>
      <c r="V96" s="115">
        <f t="shared" si="19"/>
        <v>331613374.55269998</v>
      </c>
      <c r="AJ96" t="str">
        <f t="shared" si="15"/>
        <v>202137</v>
      </c>
      <c r="AK96" s="115">
        <f t="shared" si="16"/>
        <v>331613374.55269998</v>
      </c>
      <c r="AL96">
        <f t="shared" si="14"/>
        <v>68490738.233700007</v>
      </c>
    </row>
    <row r="97" spans="1:38">
      <c r="A97" s="266">
        <v>44106</v>
      </c>
      <c r="B97" s="13">
        <v>26001375.259</v>
      </c>
      <c r="C97" s="13" t="s">
        <v>13</v>
      </c>
      <c r="D97" s="13">
        <v>3</v>
      </c>
      <c r="G97" s="1">
        <v>44456</v>
      </c>
      <c r="H97" s="76">
        <v>159283356.75670001</v>
      </c>
      <c r="I97" s="76">
        <v>49566939.907399997</v>
      </c>
      <c r="J97" s="76">
        <v>29928736.8508</v>
      </c>
      <c r="K97" s="76">
        <v>92814312.0229</v>
      </c>
      <c r="L97" s="76">
        <v>68299062.929499999</v>
      </c>
      <c r="M97" s="76"/>
      <c r="N97" t="str">
        <f t="shared" si="17"/>
        <v>202138</v>
      </c>
      <c r="O97" s="115">
        <f t="shared" si="18"/>
        <v>159283356.75670001</v>
      </c>
      <c r="P97" s="115">
        <f t="shared" si="20"/>
        <v>49566939.907399997</v>
      </c>
      <c r="Q97" s="115">
        <f t="shared" si="21"/>
        <v>29928736.8508</v>
      </c>
      <c r="R97" s="115">
        <f t="shared" si="22"/>
        <v>92814312.0229</v>
      </c>
      <c r="S97" s="115">
        <f t="shared" si="23"/>
        <v>68299062.929499999</v>
      </c>
      <c r="V97" s="115">
        <f t="shared" si="19"/>
        <v>331593345.53780001</v>
      </c>
      <c r="AJ97" t="str">
        <f t="shared" si="15"/>
        <v>202138</v>
      </c>
      <c r="AK97" s="115">
        <f t="shared" si="16"/>
        <v>331593345.53780001</v>
      </c>
      <c r="AL97">
        <f t="shared" si="14"/>
        <v>68299062.929499999</v>
      </c>
    </row>
    <row r="98" spans="1:38">
      <c r="A98" s="266">
        <v>44526</v>
      </c>
      <c r="B98" s="13">
        <v>166650531.89140001</v>
      </c>
      <c r="C98" s="13" t="s">
        <v>7</v>
      </c>
      <c r="D98" s="13">
        <v>1</v>
      </c>
      <c r="G98" s="1">
        <v>44463</v>
      </c>
      <c r="H98" s="76">
        <v>155830230.32589999</v>
      </c>
      <c r="I98" s="76">
        <v>50039949.462800004</v>
      </c>
      <c r="J98" s="76">
        <v>29763007.682300001</v>
      </c>
      <c r="K98" s="76">
        <v>94156865.905900002</v>
      </c>
      <c r="L98" s="76">
        <v>68648158.0792</v>
      </c>
      <c r="M98" s="76"/>
      <c r="N98" t="str">
        <f t="shared" si="17"/>
        <v>202139</v>
      </c>
      <c r="O98" s="115">
        <f t="shared" si="18"/>
        <v>155830230.32589999</v>
      </c>
      <c r="P98" s="115">
        <f t="shared" si="20"/>
        <v>50039949.462800004</v>
      </c>
      <c r="Q98" s="115">
        <f t="shared" si="21"/>
        <v>29763007.682300001</v>
      </c>
      <c r="R98" s="115">
        <f t="shared" si="22"/>
        <v>94156865.905900002</v>
      </c>
      <c r="S98" s="115">
        <f t="shared" si="23"/>
        <v>68648158.0792</v>
      </c>
      <c r="V98" s="115">
        <f t="shared" si="19"/>
        <v>329790053.37689996</v>
      </c>
      <c r="AJ98" t="str">
        <f t="shared" si="15"/>
        <v>202139</v>
      </c>
      <c r="AK98" s="115">
        <f t="shared" si="16"/>
        <v>329790053.37689996</v>
      </c>
      <c r="AL98">
        <f t="shared" si="14"/>
        <v>68648158.0792</v>
      </c>
    </row>
    <row r="99" spans="1:38">
      <c r="A99" s="266">
        <v>44197</v>
      </c>
      <c r="B99" s="13">
        <v>66418583.614699997</v>
      </c>
      <c r="C99" s="13" t="s">
        <v>52</v>
      </c>
      <c r="D99" s="13">
        <v>99</v>
      </c>
      <c r="G99" s="1">
        <v>44470</v>
      </c>
      <c r="H99" s="76">
        <v>161890575.3159</v>
      </c>
      <c r="I99" s="76">
        <v>53777375.652000003</v>
      </c>
      <c r="J99" s="76">
        <v>31046961.4153</v>
      </c>
      <c r="K99" s="76">
        <v>98512779.332900003</v>
      </c>
      <c r="L99" s="76">
        <v>68013551.954300001</v>
      </c>
      <c r="M99" s="76"/>
      <c r="N99" t="str">
        <f t="shared" si="17"/>
        <v>202140</v>
      </c>
      <c r="O99" s="115">
        <f t="shared" si="18"/>
        <v>161890575.3159</v>
      </c>
      <c r="P99" s="115">
        <f t="shared" si="20"/>
        <v>53777375.652000003</v>
      </c>
      <c r="Q99" s="115">
        <f t="shared" si="21"/>
        <v>31046961.4153</v>
      </c>
      <c r="R99" s="115">
        <f t="shared" si="22"/>
        <v>98512779.332900003</v>
      </c>
      <c r="S99" s="115">
        <f t="shared" si="23"/>
        <v>68013551.954300001</v>
      </c>
      <c r="V99" s="115">
        <f t="shared" si="19"/>
        <v>345227691.71610004</v>
      </c>
      <c r="AJ99" t="str">
        <f t="shared" si="15"/>
        <v>202140</v>
      </c>
      <c r="AK99" s="115">
        <f t="shared" si="16"/>
        <v>345227691.71610004</v>
      </c>
      <c r="AL99">
        <f t="shared" si="14"/>
        <v>68013551.954300001</v>
      </c>
    </row>
    <row r="100" spans="1:38">
      <c r="A100" s="266">
        <v>44449</v>
      </c>
      <c r="B100" s="13">
        <v>49480989.884099998</v>
      </c>
      <c r="C100" s="13" t="s">
        <v>12</v>
      </c>
      <c r="D100" s="13">
        <v>2</v>
      </c>
      <c r="G100" s="1">
        <v>44477</v>
      </c>
      <c r="H100" s="76">
        <v>160014346.56560001</v>
      </c>
      <c r="I100" s="76">
        <v>52611766.438500002</v>
      </c>
      <c r="J100" s="76">
        <v>31254393.411499999</v>
      </c>
      <c r="K100" s="76">
        <v>96147722.736599997</v>
      </c>
      <c r="L100" s="76">
        <v>72049751.830799997</v>
      </c>
      <c r="M100" s="76"/>
      <c r="N100" t="str">
        <f t="shared" si="17"/>
        <v>202141</v>
      </c>
      <c r="O100" s="115">
        <f t="shared" si="18"/>
        <v>160014346.56560001</v>
      </c>
      <c r="P100" s="115">
        <f t="shared" si="20"/>
        <v>52611766.438500002</v>
      </c>
      <c r="Q100" s="115">
        <f t="shared" si="21"/>
        <v>31254393.411499999</v>
      </c>
      <c r="R100" s="115">
        <f t="shared" si="22"/>
        <v>96147722.736599997</v>
      </c>
      <c r="S100" s="115">
        <f t="shared" si="23"/>
        <v>72049751.830799997</v>
      </c>
      <c r="V100" s="115">
        <f t="shared" si="19"/>
        <v>340028229.15220004</v>
      </c>
      <c r="AJ100" t="str">
        <f t="shared" si="15"/>
        <v>202141</v>
      </c>
      <c r="AK100" s="115">
        <f t="shared" si="16"/>
        <v>340028229.15220004</v>
      </c>
      <c r="AL100">
        <f t="shared" si="14"/>
        <v>72049751.830799997</v>
      </c>
    </row>
    <row r="101" spans="1:38">
      <c r="A101" s="266">
        <v>43973</v>
      </c>
      <c r="B101" s="13">
        <v>87732092.830300003</v>
      </c>
      <c r="C101" s="13" t="s">
        <v>14</v>
      </c>
      <c r="D101" s="13">
        <v>4</v>
      </c>
      <c r="G101" s="1">
        <v>44484</v>
      </c>
      <c r="H101" s="76">
        <v>158242137.2638</v>
      </c>
      <c r="I101" s="76">
        <v>51228341.632799998</v>
      </c>
      <c r="J101" s="76">
        <v>31167431.750799999</v>
      </c>
      <c r="K101" s="76">
        <v>97144750.599099994</v>
      </c>
      <c r="L101" s="76">
        <v>70033080.997799993</v>
      </c>
      <c r="M101" s="76"/>
      <c r="N101" t="str">
        <f t="shared" si="17"/>
        <v>202142</v>
      </c>
      <c r="O101" s="115">
        <f t="shared" si="18"/>
        <v>158242137.2638</v>
      </c>
      <c r="P101" s="115">
        <f t="shared" si="20"/>
        <v>51228341.632799998</v>
      </c>
      <c r="Q101" s="115">
        <f t="shared" si="21"/>
        <v>31167431.750799999</v>
      </c>
      <c r="R101" s="115">
        <f t="shared" si="22"/>
        <v>97144750.599099994</v>
      </c>
      <c r="S101" s="115">
        <f t="shared" si="23"/>
        <v>70033080.997799993</v>
      </c>
      <c r="V101" s="115">
        <f t="shared" si="19"/>
        <v>337782661.24650002</v>
      </c>
      <c r="AJ101" t="str">
        <f t="shared" si="15"/>
        <v>202142</v>
      </c>
      <c r="AK101" s="115">
        <f t="shared" si="16"/>
        <v>337782661.24650002</v>
      </c>
      <c r="AL101">
        <f t="shared" si="14"/>
        <v>70033080.997799993</v>
      </c>
    </row>
    <row r="102" spans="1:38">
      <c r="A102" s="266">
        <v>44183</v>
      </c>
      <c r="B102" s="13">
        <v>74350966.853599995</v>
      </c>
      <c r="C102" s="13" t="s">
        <v>12</v>
      </c>
      <c r="D102" s="13">
        <v>2</v>
      </c>
      <c r="G102" s="1">
        <v>44491</v>
      </c>
      <c r="H102" s="76">
        <v>153786865.68430001</v>
      </c>
      <c r="I102" s="76">
        <v>51812085.133100003</v>
      </c>
      <c r="J102" s="76">
        <v>31113147.836199999</v>
      </c>
      <c r="K102" s="76">
        <v>99165273.362200007</v>
      </c>
      <c r="L102" s="76">
        <v>73868565.290800005</v>
      </c>
      <c r="M102" s="76"/>
      <c r="N102" t="str">
        <f t="shared" si="17"/>
        <v>202143</v>
      </c>
      <c r="O102" s="115">
        <f t="shared" si="18"/>
        <v>153786865.68430001</v>
      </c>
      <c r="P102" s="115">
        <f t="shared" si="20"/>
        <v>51812085.133100003</v>
      </c>
      <c r="Q102" s="115">
        <f t="shared" si="21"/>
        <v>31113147.836199999</v>
      </c>
      <c r="R102" s="115">
        <f t="shared" si="22"/>
        <v>99165273.362200007</v>
      </c>
      <c r="S102" s="115">
        <f t="shared" si="23"/>
        <v>73868565.290800005</v>
      </c>
      <c r="V102" s="115">
        <f t="shared" si="19"/>
        <v>335877372.0158</v>
      </c>
      <c r="AJ102" t="str">
        <f t="shared" si="15"/>
        <v>202143</v>
      </c>
      <c r="AK102" s="115">
        <f t="shared" si="16"/>
        <v>335877372.0158</v>
      </c>
      <c r="AL102">
        <f t="shared" ref="AL102:AL110" si="24">S102</f>
        <v>73868565.290800005</v>
      </c>
    </row>
    <row r="103" spans="1:38">
      <c r="A103" s="266">
        <v>43931</v>
      </c>
      <c r="B103" s="13">
        <v>66151451.735799998</v>
      </c>
      <c r="C103" s="13" t="s">
        <v>12</v>
      </c>
      <c r="D103" s="13">
        <v>2</v>
      </c>
      <c r="G103" s="1">
        <v>44498</v>
      </c>
      <c r="H103" s="76">
        <v>158895218.54499999</v>
      </c>
      <c r="I103" s="76">
        <v>57278455.783600003</v>
      </c>
      <c r="J103" s="76">
        <v>32613215.4443</v>
      </c>
      <c r="K103" s="76">
        <v>112939026.14830001</v>
      </c>
      <c r="L103" s="76">
        <v>71861080.262199998</v>
      </c>
      <c r="M103" s="76"/>
      <c r="N103" t="str">
        <f t="shared" si="17"/>
        <v>202144</v>
      </c>
      <c r="O103" s="115">
        <f t="shared" si="18"/>
        <v>158895218.54499999</v>
      </c>
      <c r="P103" s="115">
        <f t="shared" si="20"/>
        <v>57278455.783600003</v>
      </c>
      <c r="Q103" s="115">
        <f t="shared" si="21"/>
        <v>32613215.4443</v>
      </c>
      <c r="R103" s="115">
        <f t="shared" si="22"/>
        <v>112939026.14830001</v>
      </c>
      <c r="S103" s="115">
        <f t="shared" si="23"/>
        <v>71861080.262199998</v>
      </c>
      <c r="V103" s="115">
        <f t="shared" si="19"/>
        <v>361725915.92119998</v>
      </c>
      <c r="AJ103" t="str">
        <f t="shared" ref="AJ103:AJ110" si="25">N103</f>
        <v>202144</v>
      </c>
      <c r="AK103" s="115">
        <f t="shared" ref="AK103:AK110" si="26">V103</f>
        <v>361725915.92119998</v>
      </c>
      <c r="AL103">
        <f t="shared" si="24"/>
        <v>71861080.262199998</v>
      </c>
    </row>
    <row r="104" spans="1:38">
      <c r="A104" s="266">
        <v>44449</v>
      </c>
      <c r="B104" s="13">
        <v>93351043.051200002</v>
      </c>
      <c r="C104" s="13" t="s">
        <v>14</v>
      </c>
      <c r="D104" s="13">
        <v>4</v>
      </c>
      <c r="G104" s="1">
        <v>44505</v>
      </c>
      <c r="H104" s="76">
        <v>166119400.05939999</v>
      </c>
      <c r="I104" s="76">
        <v>57014027.874799997</v>
      </c>
      <c r="J104" s="76">
        <v>33040903.544199999</v>
      </c>
      <c r="K104" s="76">
        <v>106969228.4974</v>
      </c>
      <c r="L104" s="76">
        <v>71433646.935399994</v>
      </c>
      <c r="M104" s="76"/>
      <c r="N104" t="str">
        <f t="shared" si="17"/>
        <v>202145</v>
      </c>
      <c r="O104" s="115">
        <f t="shared" si="18"/>
        <v>166119400.05939999</v>
      </c>
      <c r="P104" s="115">
        <f t="shared" si="20"/>
        <v>57014027.874799997</v>
      </c>
      <c r="Q104" s="115">
        <f t="shared" si="21"/>
        <v>33040903.544199999</v>
      </c>
      <c r="R104" s="115">
        <f t="shared" si="22"/>
        <v>106969228.4974</v>
      </c>
      <c r="S104" s="115">
        <f t="shared" si="23"/>
        <v>71433646.935399994</v>
      </c>
      <c r="V104" s="115">
        <f t="shared" si="19"/>
        <v>363143559.97579998</v>
      </c>
      <c r="AJ104" t="str">
        <f t="shared" si="25"/>
        <v>202145</v>
      </c>
      <c r="AK104" s="115">
        <f t="shared" si="26"/>
        <v>363143559.97579998</v>
      </c>
      <c r="AL104">
        <f t="shared" si="24"/>
        <v>71433646.935399994</v>
      </c>
    </row>
    <row r="105" spans="1:38">
      <c r="A105" s="266">
        <v>43847</v>
      </c>
      <c r="B105" s="13">
        <v>132905734.54279999</v>
      </c>
      <c r="C105" s="13" t="s">
        <v>7</v>
      </c>
      <c r="D105" s="13">
        <v>1</v>
      </c>
      <c r="G105" s="1">
        <v>44512</v>
      </c>
      <c r="H105" s="76">
        <v>162010240.40759999</v>
      </c>
      <c r="I105" s="76">
        <v>53343316.3213</v>
      </c>
      <c r="J105" s="76">
        <v>31847434.391600002</v>
      </c>
      <c r="K105" s="76">
        <v>99969972.2289</v>
      </c>
      <c r="L105" s="76">
        <v>70642446.7676</v>
      </c>
      <c r="M105" s="76"/>
      <c r="N105" t="str">
        <f t="shared" si="17"/>
        <v>202146</v>
      </c>
      <c r="O105" s="115">
        <f t="shared" si="18"/>
        <v>162010240.40759999</v>
      </c>
      <c r="P105" s="115">
        <f t="shared" si="20"/>
        <v>53343316.3213</v>
      </c>
      <c r="Q105" s="115">
        <f t="shared" si="21"/>
        <v>31847434.391600002</v>
      </c>
      <c r="R105" s="115">
        <f t="shared" si="22"/>
        <v>99969972.2289</v>
      </c>
      <c r="S105" s="115">
        <f t="shared" si="23"/>
        <v>70642446.7676</v>
      </c>
      <c r="V105" s="115">
        <f t="shared" si="19"/>
        <v>347170963.34939998</v>
      </c>
      <c r="AJ105" t="str">
        <f t="shared" si="25"/>
        <v>202146</v>
      </c>
      <c r="AK105" s="115">
        <f t="shared" si="26"/>
        <v>347170963.34939998</v>
      </c>
      <c r="AL105">
        <f t="shared" si="24"/>
        <v>70642446.7676</v>
      </c>
    </row>
    <row r="106" spans="1:38">
      <c r="A106" s="266">
        <v>44071</v>
      </c>
      <c r="B106" s="13">
        <v>160896971.7369</v>
      </c>
      <c r="C106" s="13" t="s">
        <v>7</v>
      </c>
      <c r="D106" s="13">
        <v>1</v>
      </c>
      <c r="G106" s="1">
        <v>44519</v>
      </c>
      <c r="H106" s="76">
        <v>171602672.43220001</v>
      </c>
      <c r="I106" s="76">
        <v>55773354.037900001</v>
      </c>
      <c r="J106" s="76">
        <v>32291573.3431</v>
      </c>
      <c r="K106" s="76">
        <v>104301993.78560001</v>
      </c>
      <c r="L106" s="76">
        <v>74218963.469899997</v>
      </c>
      <c r="M106" s="76"/>
      <c r="N106" t="str">
        <f t="shared" si="17"/>
        <v>202147</v>
      </c>
      <c r="O106" s="115">
        <f t="shared" si="18"/>
        <v>171602672.43220001</v>
      </c>
      <c r="P106" s="115">
        <f t="shared" si="20"/>
        <v>55773354.037900001</v>
      </c>
      <c r="Q106" s="115">
        <f t="shared" si="21"/>
        <v>32291573.3431</v>
      </c>
      <c r="R106" s="115">
        <f t="shared" si="22"/>
        <v>104301993.78560001</v>
      </c>
      <c r="S106" s="115">
        <f t="shared" si="23"/>
        <v>74218963.469899997</v>
      </c>
      <c r="V106" s="115">
        <f t="shared" si="19"/>
        <v>363969593.59880006</v>
      </c>
      <c r="AJ106" t="str">
        <f t="shared" si="25"/>
        <v>202147</v>
      </c>
      <c r="AK106" s="115">
        <f t="shared" si="26"/>
        <v>363969593.59880006</v>
      </c>
      <c r="AL106">
        <f t="shared" si="24"/>
        <v>74218963.469899997</v>
      </c>
    </row>
    <row r="107" spans="1:38">
      <c r="A107" s="266">
        <v>44491</v>
      </c>
      <c r="B107" s="13">
        <v>99165273.362200007</v>
      </c>
      <c r="C107" s="13" t="s">
        <v>14</v>
      </c>
      <c r="D107" s="13">
        <v>4</v>
      </c>
      <c r="G107" s="1">
        <v>44526</v>
      </c>
      <c r="H107" s="76">
        <v>166650531.89140001</v>
      </c>
      <c r="I107" s="76">
        <v>55819078.9529</v>
      </c>
      <c r="J107" s="76">
        <v>32058624.1756</v>
      </c>
      <c r="K107" s="76">
        <v>103663586.082</v>
      </c>
      <c r="L107" s="76">
        <v>74280451.514300004</v>
      </c>
      <c r="M107" s="76"/>
      <c r="N107" t="str">
        <f t="shared" si="17"/>
        <v>202148</v>
      </c>
      <c r="O107" s="115">
        <f t="shared" si="18"/>
        <v>166650531.89140001</v>
      </c>
      <c r="P107" s="115">
        <f t="shared" si="20"/>
        <v>55819078.9529</v>
      </c>
      <c r="Q107" s="115">
        <f t="shared" si="21"/>
        <v>32058624.1756</v>
      </c>
      <c r="R107" s="115">
        <f t="shared" si="22"/>
        <v>103663586.082</v>
      </c>
      <c r="S107" s="115">
        <f t="shared" si="23"/>
        <v>74280451.514300004</v>
      </c>
      <c r="V107" s="115">
        <f t="shared" si="19"/>
        <v>358191821.10189998</v>
      </c>
      <c r="AJ107" t="str">
        <f t="shared" si="25"/>
        <v>202148</v>
      </c>
      <c r="AK107" s="115">
        <f t="shared" si="26"/>
        <v>358191821.10189998</v>
      </c>
      <c r="AL107">
        <f t="shared" si="24"/>
        <v>74280451.514300004</v>
      </c>
    </row>
    <row r="108" spans="1:38">
      <c r="A108" s="266">
        <v>44050</v>
      </c>
      <c r="B108" s="13">
        <v>60987946.075999998</v>
      </c>
      <c r="C108" s="13" t="s">
        <v>12</v>
      </c>
      <c r="D108" s="13">
        <v>2</v>
      </c>
      <c r="G108" s="1">
        <v>44533</v>
      </c>
      <c r="H108" s="76">
        <v>179422697.82300001</v>
      </c>
      <c r="I108" s="76">
        <v>62438029.851000004</v>
      </c>
      <c r="J108" s="76">
        <v>34174982.392999999</v>
      </c>
      <c r="K108" s="76">
        <v>115783411.36300001</v>
      </c>
      <c r="L108" s="76">
        <v>76097166.871600002</v>
      </c>
      <c r="M108" s="76"/>
      <c r="N108" t="str">
        <f t="shared" si="17"/>
        <v>202149</v>
      </c>
      <c r="O108" s="115">
        <f t="shared" si="18"/>
        <v>179422697.82300001</v>
      </c>
      <c r="P108" s="115">
        <f t="shared" si="20"/>
        <v>62438029.851000004</v>
      </c>
      <c r="Q108" s="115">
        <f t="shared" si="21"/>
        <v>34174982.392999999</v>
      </c>
      <c r="R108" s="115">
        <f t="shared" si="22"/>
        <v>115783411.36300001</v>
      </c>
      <c r="S108" s="115">
        <f t="shared" si="23"/>
        <v>76097166.871600002</v>
      </c>
      <c r="V108" s="115">
        <f t="shared" si="19"/>
        <v>391819121.43000007</v>
      </c>
      <c r="AJ108" t="str">
        <f t="shared" si="25"/>
        <v>202149</v>
      </c>
      <c r="AK108" s="115">
        <f t="shared" si="26"/>
        <v>391819121.43000007</v>
      </c>
      <c r="AL108">
        <f t="shared" si="24"/>
        <v>76097166.871600002</v>
      </c>
    </row>
    <row r="109" spans="1:38">
      <c r="A109" s="266">
        <v>44428</v>
      </c>
      <c r="B109" s="13">
        <v>71162653.121700004</v>
      </c>
      <c r="C109" s="13" t="s">
        <v>52</v>
      </c>
      <c r="D109" s="13">
        <v>99</v>
      </c>
      <c r="G109" s="1">
        <v>44540</v>
      </c>
      <c r="H109" s="76">
        <v>180511755.62169999</v>
      </c>
      <c r="I109" s="76">
        <v>62697516.958499998</v>
      </c>
      <c r="J109" s="76">
        <v>33654176.636100002</v>
      </c>
      <c r="K109" s="76">
        <v>118405372.61139999</v>
      </c>
      <c r="L109" s="76">
        <v>78944053.185100004</v>
      </c>
      <c r="M109" s="76"/>
      <c r="N109" t="str">
        <f t="shared" si="17"/>
        <v>202150</v>
      </c>
      <c r="O109" s="115">
        <f t="shared" si="18"/>
        <v>180511755.62169999</v>
      </c>
      <c r="P109" s="115">
        <f t="shared" si="20"/>
        <v>62697516.958499998</v>
      </c>
      <c r="Q109" s="115">
        <f t="shared" si="21"/>
        <v>33654176.636100002</v>
      </c>
      <c r="R109" s="115">
        <f t="shared" si="22"/>
        <v>118405372.61139999</v>
      </c>
      <c r="S109" s="115">
        <f t="shared" si="23"/>
        <v>78944053.185100004</v>
      </c>
      <c r="V109" s="115">
        <f t="shared" si="19"/>
        <v>395268821.82770002</v>
      </c>
      <c r="AJ109" t="str">
        <f t="shared" si="25"/>
        <v>202150</v>
      </c>
      <c r="AK109" s="115">
        <f t="shared" si="26"/>
        <v>395268821.82770002</v>
      </c>
      <c r="AL109">
        <f t="shared" si="24"/>
        <v>78944053.185100004</v>
      </c>
    </row>
    <row r="110" spans="1:38">
      <c r="A110" s="266">
        <v>43945</v>
      </c>
      <c r="B110" s="13">
        <v>70216290.743200004</v>
      </c>
      <c r="C110" s="13" t="s">
        <v>12</v>
      </c>
      <c r="D110" s="13">
        <v>2</v>
      </c>
      <c r="G110" s="1">
        <v>44547</v>
      </c>
      <c r="H110" s="76">
        <v>196671446.3484</v>
      </c>
      <c r="I110" s="76">
        <v>68892969.127399996</v>
      </c>
      <c r="J110" s="76">
        <v>34384111.901600003</v>
      </c>
      <c r="K110" s="76">
        <v>130730753.6559</v>
      </c>
      <c r="L110" s="76">
        <v>89024535.621399999</v>
      </c>
      <c r="M110" s="76"/>
      <c r="N110" t="str">
        <f t="shared" si="17"/>
        <v>202151</v>
      </c>
      <c r="O110" s="115">
        <f t="shared" si="18"/>
        <v>196671446.3484</v>
      </c>
      <c r="P110" s="115">
        <f t="shared" si="20"/>
        <v>68892969.127399996</v>
      </c>
      <c r="Q110" s="115">
        <f t="shared" si="21"/>
        <v>34384111.901600003</v>
      </c>
      <c r="R110" s="115">
        <f t="shared" si="22"/>
        <v>130730753.6559</v>
      </c>
      <c r="S110" s="115">
        <f t="shared" si="23"/>
        <v>89024535.621399999</v>
      </c>
      <c r="V110" s="115">
        <f t="shared" si="19"/>
        <v>430679281.03329998</v>
      </c>
      <c r="AJ110" t="str">
        <f t="shared" si="25"/>
        <v>202151</v>
      </c>
      <c r="AK110" s="115">
        <f t="shared" si="26"/>
        <v>430679281.03329998</v>
      </c>
      <c r="AL110">
        <f t="shared" si="24"/>
        <v>89024535.621399999</v>
      </c>
    </row>
    <row r="111" spans="1:38">
      <c r="A111" s="266">
        <v>44162</v>
      </c>
      <c r="B111" s="13">
        <v>185966964.4463</v>
      </c>
      <c r="C111" s="13" t="s">
        <v>7</v>
      </c>
      <c r="D111" s="13">
        <v>1</v>
      </c>
    </row>
    <row r="112" spans="1:38">
      <c r="A112" s="266">
        <v>43966</v>
      </c>
      <c r="B112" s="13">
        <v>17023142.135600001</v>
      </c>
      <c r="C112" s="13" t="s">
        <v>13</v>
      </c>
      <c r="D112" s="13">
        <v>3</v>
      </c>
    </row>
    <row r="113" spans="1:4">
      <c r="A113" s="266">
        <v>44316</v>
      </c>
      <c r="B113" s="13">
        <v>181235127.8766</v>
      </c>
      <c r="C113" s="13" t="s">
        <v>7</v>
      </c>
      <c r="D113" s="13">
        <v>1</v>
      </c>
    </row>
    <row r="114" spans="1:4">
      <c r="A114" s="266">
        <v>44260</v>
      </c>
      <c r="B114" s="13">
        <v>64603716.487000003</v>
      </c>
      <c r="C114" s="13" t="s">
        <v>12</v>
      </c>
      <c r="D114" s="13">
        <v>2</v>
      </c>
    </row>
    <row r="115" spans="1:4">
      <c r="A115" s="266">
        <v>44470</v>
      </c>
      <c r="B115" s="13">
        <v>161890575.3159</v>
      </c>
      <c r="C115" s="13" t="s">
        <v>7</v>
      </c>
      <c r="D115" s="13">
        <v>1</v>
      </c>
    </row>
    <row r="116" spans="1:4">
      <c r="A116" s="266">
        <v>44148</v>
      </c>
      <c r="B116" s="13">
        <v>173482096.31020001</v>
      </c>
      <c r="C116" s="13" t="s">
        <v>7</v>
      </c>
      <c r="D116" s="13">
        <v>1</v>
      </c>
    </row>
    <row r="117" spans="1:4">
      <c r="A117" s="266">
        <v>44330</v>
      </c>
      <c r="B117" s="13">
        <v>69403284.2949</v>
      </c>
      <c r="C117" s="13" t="s">
        <v>52</v>
      </c>
      <c r="D117" s="13">
        <v>99</v>
      </c>
    </row>
    <row r="118" spans="1:4">
      <c r="A118" s="266">
        <v>44386</v>
      </c>
      <c r="B118" s="13">
        <v>68332235.087599993</v>
      </c>
      <c r="C118" s="13" t="s">
        <v>52</v>
      </c>
      <c r="D118" s="13">
        <v>99</v>
      </c>
    </row>
    <row r="119" spans="1:4">
      <c r="A119" s="266">
        <v>44463</v>
      </c>
      <c r="B119" s="13">
        <v>94156865.905900002</v>
      </c>
      <c r="C119" s="13" t="s">
        <v>14</v>
      </c>
      <c r="D119" s="13">
        <v>4</v>
      </c>
    </row>
    <row r="120" spans="1:4">
      <c r="A120" s="266">
        <v>44141</v>
      </c>
      <c r="B120" s="13">
        <v>105247098.23280001</v>
      </c>
      <c r="C120" s="13" t="s">
        <v>14</v>
      </c>
      <c r="D120" s="13">
        <v>4</v>
      </c>
    </row>
    <row r="121" spans="1:4">
      <c r="A121" s="266">
        <v>44078</v>
      </c>
      <c r="B121" s="13">
        <v>22508482.367800001</v>
      </c>
      <c r="C121" s="13" t="s">
        <v>13</v>
      </c>
      <c r="D121" s="13">
        <v>3</v>
      </c>
    </row>
    <row r="122" spans="1:4">
      <c r="A122" s="266">
        <v>44344</v>
      </c>
      <c r="B122" s="13">
        <v>91090688.045599997</v>
      </c>
      <c r="C122" s="13" t="s">
        <v>14</v>
      </c>
      <c r="D122" s="13">
        <v>4</v>
      </c>
    </row>
    <row r="123" spans="1:4">
      <c r="A123" s="266">
        <v>44463</v>
      </c>
      <c r="B123" s="13">
        <v>29763007.682300001</v>
      </c>
      <c r="C123" s="13" t="s">
        <v>13</v>
      </c>
      <c r="D123" s="13">
        <v>3</v>
      </c>
    </row>
    <row r="124" spans="1:4">
      <c r="A124" s="266">
        <v>44414</v>
      </c>
      <c r="B124" s="13">
        <v>96352552.367599994</v>
      </c>
      <c r="C124" s="13" t="s">
        <v>14</v>
      </c>
      <c r="D124" s="13">
        <v>4</v>
      </c>
    </row>
    <row r="125" spans="1:4">
      <c r="A125" s="266">
        <v>44351</v>
      </c>
      <c r="B125" s="13">
        <v>54511126.516500004</v>
      </c>
      <c r="C125" s="13" t="s">
        <v>12</v>
      </c>
      <c r="D125" s="13">
        <v>2</v>
      </c>
    </row>
    <row r="126" spans="1:4">
      <c r="A126" s="266">
        <v>44505</v>
      </c>
      <c r="B126" s="13">
        <v>166119400.05939999</v>
      </c>
      <c r="C126" s="13" t="s">
        <v>7</v>
      </c>
      <c r="D126" s="13">
        <v>1</v>
      </c>
    </row>
    <row r="127" spans="1:4">
      <c r="A127" s="266">
        <v>44491</v>
      </c>
      <c r="B127" s="13">
        <v>73868565.290800005</v>
      </c>
      <c r="C127" s="13" t="s">
        <v>52</v>
      </c>
      <c r="D127" s="13">
        <v>99</v>
      </c>
    </row>
    <row r="128" spans="1:4">
      <c r="A128" s="266">
        <v>43882</v>
      </c>
      <c r="B128" s="13">
        <v>31756987.924899999</v>
      </c>
      <c r="C128" s="13" t="s">
        <v>13</v>
      </c>
      <c r="D128" s="13">
        <v>3</v>
      </c>
    </row>
    <row r="129" spans="1:4">
      <c r="A129" s="266">
        <v>44456</v>
      </c>
      <c r="B129" s="13">
        <v>159283356.75670001</v>
      </c>
      <c r="C129" s="13" t="s">
        <v>7</v>
      </c>
      <c r="D129" s="13">
        <v>1</v>
      </c>
    </row>
    <row r="130" spans="1:4">
      <c r="A130" s="266">
        <v>44050</v>
      </c>
      <c r="B130" s="13">
        <v>97787175.891900003</v>
      </c>
      <c r="C130" s="13" t="s">
        <v>14</v>
      </c>
      <c r="D130" s="13">
        <v>4</v>
      </c>
    </row>
    <row r="131" spans="1:4">
      <c r="A131" s="266">
        <v>44267</v>
      </c>
      <c r="B131" s="13">
        <v>101616007.2485</v>
      </c>
      <c r="C131" s="13" t="s">
        <v>14</v>
      </c>
      <c r="D131" s="13">
        <v>4</v>
      </c>
    </row>
    <row r="132" spans="1:4">
      <c r="A132" s="266">
        <v>44246</v>
      </c>
      <c r="B132" s="13">
        <v>25539221.210200001</v>
      </c>
      <c r="C132" s="13" t="s">
        <v>13</v>
      </c>
      <c r="D132" s="13">
        <v>3</v>
      </c>
    </row>
    <row r="133" spans="1:4">
      <c r="A133" s="266">
        <v>43959</v>
      </c>
      <c r="B133" s="13">
        <v>59241996.975900002</v>
      </c>
      <c r="C133" s="13" t="s">
        <v>52</v>
      </c>
      <c r="D133" s="13">
        <v>99</v>
      </c>
    </row>
    <row r="134" spans="1:4">
      <c r="A134" s="266">
        <v>44050</v>
      </c>
      <c r="B134" s="13">
        <v>18489371.908</v>
      </c>
      <c r="C134" s="13" t="s">
        <v>13</v>
      </c>
      <c r="D134" s="13">
        <v>3</v>
      </c>
    </row>
    <row r="135" spans="1:4">
      <c r="A135" s="266">
        <v>43861</v>
      </c>
      <c r="B135" s="13">
        <v>138221979.25639999</v>
      </c>
      <c r="C135" s="13" t="s">
        <v>7</v>
      </c>
      <c r="D135" s="13">
        <v>1</v>
      </c>
    </row>
    <row r="136" spans="1:4">
      <c r="A136" s="266">
        <v>44267</v>
      </c>
      <c r="B136" s="13">
        <v>189806039.4438</v>
      </c>
      <c r="C136" s="13" t="s">
        <v>7</v>
      </c>
      <c r="D136" s="13">
        <v>1</v>
      </c>
    </row>
    <row r="137" spans="1:4">
      <c r="A137" s="266">
        <v>44050</v>
      </c>
      <c r="B137" s="13">
        <v>160269113.8441</v>
      </c>
      <c r="C137" s="13" t="s">
        <v>7</v>
      </c>
      <c r="D137" s="13">
        <v>1</v>
      </c>
    </row>
    <row r="138" spans="1:4">
      <c r="A138" s="266">
        <v>44169</v>
      </c>
      <c r="B138" s="13">
        <v>193890778.4711</v>
      </c>
      <c r="C138" s="13" t="s">
        <v>7</v>
      </c>
      <c r="D138" s="13">
        <v>1</v>
      </c>
    </row>
    <row r="139" spans="1:4">
      <c r="A139" s="266">
        <v>44323</v>
      </c>
      <c r="B139" s="13">
        <v>173942289.0311</v>
      </c>
      <c r="C139" s="13" t="s">
        <v>7</v>
      </c>
      <c r="D139" s="13">
        <v>1</v>
      </c>
    </row>
    <row r="140" spans="1:4">
      <c r="A140" s="266">
        <v>44001</v>
      </c>
      <c r="B140" s="13">
        <v>74114211.929000005</v>
      </c>
      <c r="C140" s="13" t="s">
        <v>12</v>
      </c>
      <c r="D140" s="13">
        <v>2</v>
      </c>
    </row>
    <row r="141" spans="1:4">
      <c r="A141" s="266">
        <v>44155</v>
      </c>
      <c r="B141" s="13">
        <v>29250037.4571</v>
      </c>
      <c r="C141" s="13" t="s">
        <v>13</v>
      </c>
      <c r="D141" s="13">
        <v>3</v>
      </c>
    </row>
    <row r="142" spans="1:4">
      <c r="A142" s="266">
        <v>44176</v>
      </c>
      <c r="B142" s="13">
        <v>114981887.1382</v>
      </c>
      <c r="C142" s="13" t="s">
        <v>14</v>
      </c>
      <c r="D142" s="13">
        <v>4</v>
      </c>
    </row>
    <row r="143" spans="1:4">
      <c r="A143" s="266">
        <v>44246</v>
      </c>
      <c r="B143" s="13">
        <v>182560942.75</v>
      </c>
      <c r="C143" s="13" t="s">
        <v>7</v>
      </c>
      <c r="D143" s="13">
        <v>1</v>
      </c>
    </row>
    <row r="144" spans="1:4">
      <c r="A144" s="266">
        <v>44470</v>
      </c>
      <c r="B144" s="13">
        <v>53777375.652000003</v>
      </c>
      <c r="C144" s="13" t="s">
        <v>12</v>
      </c>
      <c r="D144" s="13">
        <v>2</v>
      </c>
    </row>
    <row r="145" spans="1:4">
      <c r="A145" s="266">
        <v>44162</v>
      </c>
      <c r="B145" s="13">
        <v>65543095.282399997</v>
      </c>
      <c r="C145" s="13" t="s">
        <v>12</v>
      </c>
      <c r="D145" s="13">
        <v>2</v>
      </c>
    </row>
    <row r="146" spans="1:4">
      <c r="A146" s="266">
        <v>44428</v>
      </c>
      <c r="B146" s="13">
        <v>29082784.6263</v>
      </c>
      <c r="C146" s="13" t="s">
        <v>13</v>
      </c>
      <c r="D146" s="13">
        <v>3</v>
      </c>
    </row>
    <row r="147" spans="1:4">
      <c r="A147" s="266">
        <v>43966</v>
      </c>
      <c r="B147" s="13">
        <v>61593832.141500004</v>
      </c>
      <c r="C147" s="13" t="s">
        <v>52</v>
      </c>
      <c r="D147" s="13">
        <v>99</v>
      </c>
    </row>
    <row r="148" spans="1:4">
      <c r="A148" s="266">
        <v>44015</v>
      </c>
      <c r="B148" s="13">
        <v>68701114.011700004</v>
      </c>
      <c r="C148" s="13" t="s">
        <v>52</v>
      </c>
      <c r="D148" s="13">
        <v>99</v>
      </c>
    </row>
    <row r="149" spans="1:4">
      <c r="A149" s="266">
        <v>44106</v>
      </c>
      <c r="B149" s="13">
        <v>98875775.673899993</v>
      </c>
      <c r="C149" s="13" t="s">
        <v>14</v>
      </c>
      <c r="D149" s="13">
        <v>4</v>
      </c>
    </row>
    <row r="150" spans="1:4">
      <c r="A150" s="266">
        <v>44099</v>
      </c>
      <c r="B150" s="13">
        <v>72804624.909700006</v>
      </c>
      <c r="C150" s="13" t="s">
        <v>52</v>
      </c>
      <c r="D150" s="13">
        <v>99</v>
      </c>
    </row>
    <row r="151" spans="1:4">
      <c r="A151" s="266">
        <v>44078</v>
      </c>
      <c r="B151" s="13">
        <v>60509181.187899999</v>
      </c>
      <c r="C151" s="13" t="s">
        <v>12</v>
      </c>
      <c r="D151" s="13">
        <v>2</v>
      </c>
    </row>
    <row r="152" spans="1:4">
      <c r="A152" s="266">
        <v>44358</v>
      </c>
      <c r="B152" s="13">
        <v>52554254.637699999</v>
      </c>
      <c r="C152" s="13" t="s">
        <v>12</v>
      </c>
      <c r="D152" s="13">
        <v>2</v>
      </c>
    </row>
    <row r="153" spans="1:4">
      <c r="A153" s="266">
        <v>43980</v>
      </c>
      <c r="B153" s="13">
        <v>15866061.9243</v>
      </c>
      <c r="C153" s="13" t="s">
        <v>13</v>
      </c>
      <c r="D153" s="13">
        <v>3</v>
      </c>
    </row>
    <row r="154" spans="1:4">
      <c r="A154" s="266">
        <v>44337</v>
      </c>
      <c r="B154" s="13">
        <v>28312942.051199999</v>
      </c>
      <c r="C154" s="13" t="s">
        <v>13</v>
      </c>
      <c r="D154" s="13">
        <v>3</v>
      </c>
    </row>
    <row r="155" spans="1:4">
      <c r="A155" s="266">
        <v>44071</v>
      </c>
      <c r="B155" s="13">
        <v>71844860.617400005</v>
      </c>
      <c r="C155" s="13" t="s">
        <v>52</v>
      </c>
      <c r="D155" s="13">
        <v>99</v>
      </c>
    </row>
    <row r="156" spans="1:4">
      <c r="A156" s="266">
        <v>44260</v>
      </c>
      <c r="B156" s="13">
        <v>96801703.972900003</v>
      </c>
      <c r="C156" s="13" t="s">
        <v>14</v>
      </c>
      <c r="D156" s="13">
        <v>4</v>
      </c>
    </row>
    <row r="157" spans="1:4">
      <c r="A157" s="266">
        <v>44512</v>
      </c>
      <c r="B157" s="13">
        <v>162010240.40759999</v>
      </c>
      <c r="C157" s="13" t="s">
        <v>7</v>
      </c>
      <c r="D157" s="13">
        <v>1</v>
      </c>
    </row>
    <row r="158" spans="1:4">
      <c r="A158" s="266">
        <v>43994</v>
      </c>
      <c r="B158" s="13">
        <v>173529672.38139999</v>
      </c>
      <c r="C158" s="13" t="s">
        <v>7</v>
      </c>
      <c r="D158" s="13">
        <v>1</v>
      </c>
    </row>
    <row r="159" spans="1:4">
      <c r="A159" s="266">
        <v>44085</v>
      </c>
      <c r="B159" s="13">
        <v>56238839.191299997</v>
      </c>
      <c r="C159" s="13" t="s">
        <v>12</v>
      </c>
      <c r="D159" s="13">
        <v>2</v>
      </c>
    </row>
    <row r="160" spans="1:4">
      <c r="A160" s="266">
        <v>44435</v>
      </c>
      <c r="B160" s="13">
        <v>53078832.100599997</v>
      </c>
      <c r="C160" s="13" t="s">
        <v>12</v>
      </c>
      <c r="D160" s="13">
        <v>2</v>
      </c>
    </row>
    <row r="161" spans="1:4">
      <c r="A161" s="266">
        <v>44120</v>
      </c>
      <c r="B161" s="13">
        <v>54715374.034199998</v>
      </c>
      <c r="C161" s="13" t="s">
        <v>12</v>
      </c>
      <c r="D161" s="13">
        <v>2</v>
      </c>
    </row>
    <row r="162" spans="1:4">
      <c r="A162" s="266">
        <v>44148</v>
      </c>
      <c r="B162" s="13">
        <v>74967470.944000006</v>
      </c>
      <c r="C162" s="13" t="s">
        <v>52</v>
      </c>
      <c r="D162" s="13">
        <v>99</v>
      </c>
    </row>
    <row r="163" spans="1:4">
      <c r="A163" s="266">
        <v>43938</v>
      </c>
      <c r="B163" s="13">
        <v>144011005.23710001</v>
      </c>
      <c r="C163" s="13" t="s">
        <v>7</v>
      </c>
      <c r="D163" s="13">
        <v>1</v>
      </c>
    </row>
    <row r="164" spans="1:4">
      <c r="A164" s="266">
        <v>43924</v>
      </c>
      <c r="B164" s="13">
        <v>93217725.291500002</v>
      </c>
      <c r="C164" s="13" t="s">
        <v>14</v>
      </c>
      <c r="D164" s="13">
        <v>4</v>
      </c>
    </row>
    <row r="165" spans="1:4">
      <c r="A165" s="266">
        <v>44057</v>
      </c>
      <c r="B165" s="13">
        <v>59711514.853799999</v>
      </c>
      <c r="C165" s="13" t="s">
        <v>12</v>
      </c>
      <c r="D165" s="13">
        <v>2</v>
      </c>
    </row>
    <row r="166" spans="1:4">
      <c r="A166" s="266">
        <v>44015</v>
      </c>
      <c r="B166" s="13">
        <v>15216179.547800001</v>
      </c>
      <c r="C166" s="13" t="s">
        <v>13</v>
      </c>
      <c r="D166" s="13">
        <v>3</v>
      </c>
    </row>
    <row r="167" spans="1:4">
      <c r="A167" s="266">
        <v>43987</v>
      </c>
      <c r="B167" s="13">
        <v>15504117.917300001</v>
      </c>
      <c r="C167" s="13" t="s">
        <v>13</v>
      </c>
      <c r="D167" s="13">
        <v>3</v>
      </c>
    </row>
    <row r="168" spans="1:4">
      <c r="A168" s="266">
        <v>43868</v>
      </c>
      <c r="B168" s="13">
        <v>33462119.278900001</v>
      </c>
      <c r="C168" s="13" t="s">
        <v>13</v>
      </c>
      <c r="D168" s="13">
        <v>3</v>
      </c>
    </row>
    <row r="169" spans="1:4">
      <c r="A169" s="266">
        <v>44386</v>
      </c>
      <c r="B169" s="13">
        <v>92825770.402099997</v>
      </c>
      <c r="C169" s="13" t="s">
        <v>14</v>
      </c>
      <c r="D169" s="13">
        <v>4</v>
      </c>
    </row>
    <row r="170" spans="1:4">
      <c r="A170" s="266">
        <v>44232</v>
      </c>
      <c r="B170" s="13">
        <v>25053193.876899999</v>
      </c>
      <c r="C170" s="13" t="s">
        <v>13</v>
      </c>
      <c r="D170" s="13">
        <v>3</v>
      </c>
    </row>
    <row r="171" spans="1:4">
      <c r="A171" s="266">
        <v>44274</v>
      </c>
      <c r="B171" s="13">
        <v>184297830.90889999</v>
      </c>
      <c r="C171" s="13" t="s">
        <v>7</v>
      </c>
      <c r="D171" s="13">
        <v>1</v>
      </c>
    </row>
    <row r="172" spans="1:4">
      <c r="A172" s="266">
        <v>44092</v>
      </c>
      <c r="B172" s="13">
        <v>23545985.650699999</v>
      </c>
      <c r="C172" s="13" t="s">
        <v>13</v>
      </c>
      <c r="D172" s="13">
        <v>3</v>
      </c>
    </row>
    <row r="173" spans="1:4">
      <c r="A173" s="266">
        <v>44274</v>
      </c>
      <c r="B173" s="13">
        <v>59959696.251199998</v>
      </c>
      <c r="C173" s="13" t="s">
        <v>12</v>
      </c>
      <c r="D173" s="13">
        <v>2</v>
      </c>
    </row>
    <row r="174" spans="1:4">
      <c r="A174" s="266">
        <v>44505</v>
      </c>
      <c r="B174" s="13">
        <v>33040903.544199999</v>
      </c>
      <c r="C174" s="13" t="s">
        <v>13</v>
      </c>
      <c r="D174" s="13">
        <v>3</v>
      </c>
    </row>
    <row r="175" spans="1:4">
      <c r="A175" s="266">
        <v>43917</v>
      </c>
      <c r="B175" s="13">
        <v>125404961.8374</v>
      </c>
      <c r="C175" s="13" t="s">
        <v>7</v>
      </c>
      <c r="D175" s="13">
        <v>1</v>
      </c>
    </row>
    <row r="176" spans="1:4">
      <c r="A176" s="266">
        <v>44001</v>
      </c>
      <c r="B176" s="13">
        <v>174640282.83090001</v>
      </c>
      <c r="C176" s="13" t="s">
        <v>7</v>
      </c>
      <c r="D176" s="13">
        <v>1</v>
      </c>
    </row>
    <row r="177" spans="1:4">
      <c r="A177" s="266">
        <v>44071</v>
      </c>
      <c r="B177" s="13">
        <v>21182739.619600002</v>
      </c>
      <c r="C177" s="13" t="s">
        <v>13</v>
      </c>
      <c r="D177" s="13">
        <v>3</v>
      </c>
    </row>
    <row r="178" spans="1:4">
      <c r="A178" s="266">
        <v>44015</v>
      </c>
      <c r="B178" s="13">
        <v>103914610.7589</v>
      </c>
      <c r="C178" s="13" t="s">
        <v>14</v>
      </c>
      <c r="D178" s="13">
        <v>4</v>
      </c>
    </row>
    <row r="179" spans="1:4">
      <c r="A179" s="266">
        <v>44533</v>
      </c>
      <c r="B179" s="13">
        <v>62438029.851000004</v>
      </c>
      <c r="C179" s="13" t="s">
        <v>12</v>
      </c>
      <c r="D179" s="13">
        <v>2</v>
      </c>
    </row>
    <row r="180" spans="1:4">
      <c r="A180" s="266">
        <v>44127</v>
      </c>
      <c r="B180" s="13">
        <v>93225789.662300006</v>
      </c>
      <c r="C180" s="13" t="s">
        <v>14</v>
      </c>
      <c r="D180" s="13">
        <v>4</v>
      </c>
    </row>
    <row r="181" spans="1:4">
      <c r="A181" s="266">
        <v>44358</v>
      </c>
      <c r="B181" s="13">
        <v>173583082.2818</v>
      </c>
      <c r="C181" s="13" t="s">
        <v>7</v>
      </c>
      <c r="D181" s="13">
        <v>1</v>
      </c>
    </row>
    <row r="182" spans="1:4">
      <c r="A182" s="266">
        <v>44253</v>
      </c>
      <c r="B182" s="13">
        <v>72021060.413800001</v>
      </c>
      <c r="C182" s="13" t="s">
        <v>52</v>
      </c>
      <c r="D182" s="13">
        <v>99</v>
      </c>
    </row>
    <row r="183" spans="1:4">
      <c r="A183" s="266">
        <v>43861</v>
      </c>
      <c r="B183" s="13">
        <v>90229357.376699999</v>
      </c>
      <c r="C183" s="13" t="s">
        <v>52</v>
      </c>
      <c r="D183" s="13">
        <v>99</v>
      </c>
    </row>
    <row r="184" spans="1:4">
      <c r="A184" s="266">
        <v>44351</v>
      </c>
      <c r="B184" s="13">
        <v>69717255.983400002</v>
      </c>
      <c r="C184" s="13" t="s">
        <v>52</v>
      </c>
      <c r="D184" s="13">
        <v>99</v>
      </c>
    </row>
    <row r="185" spans="1:4">
      <c r="A185" s="266">
        <v>43875</v>
      </c>
      <c r="B185" s="13">
        <v>142752878.34599999</v>
      </c>
      <c r="C185" s="13" t="s">
        <v>7</v>
      </c>
      <c r="D185" s="13">
        <v>1</v>
      </c>
    </row>
    <row r="186" spans="1:4">
      <c r="A186" s="266">
        <v>43889</v>
      </c>
      <c r="B186" s="13">
        <v>45333404.281999998</v>
      </c>
      <c r="C186" s="13" t="s">
        <v>12</v>
      </c>
      <c r="D186" s="13">
        <v>2</v>
      </c>
    </row>
    <row r="187" spans="1:4">
      <c r="A187" s="266">
        <v>44022</v>
      </c>
      <c r="B187" s="13">
        <v>163928128.32659999</v>
      </c>
      <c r="C187" s="13" t="s">
        <v>7</v>
      </c>
      <c r="D187" s="13">
        <v>1</v>
      </c>
    </row>
    <row r="188" spans="1:4">
      <c r="A188" s="266">
        <v>43945</v>
      </c>
      <c r="B188" s="13">
        <v>161659523.8603</v>
      </c>
      <c r="C188" s="13" t="s">
        <v>7</v>
      </c>
      <c r="D188" s="13">
        <v>1</v>
      </c>
    </row>
    <row r="189" spans="1:4">
      <c r="A189" s="266">
        <v>44407</v>
      </c>
      <c r="B189" s="13">
        <v>29514627.693799999</v>
      </c>
      <c r="C189" s="13" t="s">
        <v>13</v>
      </c>
      <c r="D189" s="13">
        <v>3</v>
      </c>
    </row>
    <row r="190" spans="1:4">
      <c r="A190" s="266">
        <v>44141</v>
      </c>
      <c r="B190" s="13">
        <v>30255932.3924</v>
      </c>
      <c r="C190" s="13" t="s">
        <v>13</v>
      </c>
      <c r="D190" s="13">
        <v>3</v>
      </c>
    </row>
    <row r="191" spans="1:4">
      <c r="A191" s="266">
        <v>44113</v>
      </c>
      <c r="B191" s="13">
        <v>26260691.928100001</v>
      </c>
      <c r="C191" s="13" t="s">
        <v>13</v>
      </c>
      <c r="D191" s="13">
        <v>3</v>
      </c>
    </row>
    <row r="192" spans="1:4">
      <c r="A192" s="266">
        <v>44547</v>
      </c>
      <c r="B192" s="13">
        <v>34384111.901600003</v>
      </c>
      <c r="C192" s="13" t="s">
        <v>13</v>
      </c>
      <c r="D192" s="13">
        <v>3</v>
      </c>
    </row>
    <row r="193" spans="1:4">
      <c r="A193" s="266">
        <v>44253</v>
      </c>
      <c r="B193" s="13">
        <v>60954090.747699998</v>
      </c>
      <c r="C193" s="13" t="s">
        <v>12</v>
      </c>
      <c r="D193" s="13">
        <v>2</v>
      </c>
    </row>
    <row r="194" spans="1:4">
      <c r="A194" s="266">
        <v>44008</v>
      </c>
      <c r="B194" s="13">
        <v>103264686.4428</v>
      </c>
      <c r="C194" s="13" t="s">
        <v>14</v>
      </c>
      <c r="D194" s="13">
        <v>4</v>
      </c>
    </row>
    <row r="195" spans="1:4">
      <c r="A195" s="266">
        <v>44491</v>
      </c>
      <c r="B195" s="13">
        <v>51812085.133100003</v>
      </c>
      <c r="C195" s="13" t="s">
        <v>12</v>
      </c>
      <c r="D195" s="13">
        <v>2</v>
      </c>
    </row>
    <row r="196" spans="1:4">
      <c r="A196" s="266">
        <v>43931</v>
      </c>
      <c r="B196" s="13">
        <v>159716395.81900001</v>
      </c>
      <c r="C196" s="13" t="s">
        <v>7</v>
      </c>
      <c r="D196" s="13">
        <v>1</v>
      </c>
    </row>
    <row r="197" spans="1:4">
      <c r="A197" s="266">
        <v>44484</v>
      </c>
      <c r="B197" s="13">
        <v>51228341.632799998</v>
      </c>
      <c r="C197" s="13" t="s">
        <v>12</v>
      </c>
      <c r="D197" s="13">
        <v>2</v>
      </c>
    </row>
    <row r="198" spans="1:4">
      <c r="A198" s="266">
        <v>43938</v>
      </c>
      <c r="B198" s="13">
        <v>60642103.828100003</v>
      </c>
      <c r="C198" s="13" t="s">
        <v>12</v>
      </c>
      <c r="D198" s="13">
        <v>2</v>
      </c>
    </row>
    <row r="199" spans="1:4">
      <c r="A199" s="266">
        <v>44470</v>
      </c>
      <c r="B199" s="13">
        <v>31046961.4153</v>
      </c>
      <c r="C199" s="13" t="s">
        <v>13</v>
      </c>
      <c r="D199" s="13">
        <v>3</v>
      </c>
    </row>
    <row r="200" spans="1:4">
      <c r="A200" s="266">
        <v>44386</v>
      </c>
      <c r="B200" s="13">
        <v>29872311.3849</v>
      </c>
      <c r="C200" s="13" t="s">
        <v>13</v>
      </c>
      <c r="D200" s="13">
        <v>3</v>
      </c>
    </row>
    <row r="201" spans="1:4">
      <c r="A201" s="266">
        <v>44127</v>
      </c>
      <c r="B201" s="13">
        <v>26646667.758900002</v>
      </c>
      <c r="C201" s="13" t="s">
        <v>13</v>
      </c>
      <c r="D201" s="13">
        <v>3</v>
      </c>
    </row>
    <row r="202" spans="1:4">
      <c r="A202" s="266">
        <v>44519</v>
      </c>
      <c r="B202" s="13">
        <v>74218963.469899997</v>
      </c>
      <c r="C202" s="13" t="s">
        <v>52</v>
      </c>
      <c r="D202" s="13">
        <v>99</v>
      </c>
    </row>
    <row r="203" spans="1:4">
      <c r="A203" s="266">
        <v>44225</v>
      </c>
      <c r="B203" s="13">
        <v>69591913.784199998</v>
      </c>
      <c r="C203" s="13" t="s">
        <v>52</v>
      </c>
      <c r="D203" s="13">
        <v>99</v>
      </c>
    </row>
    <row r="204" spans="1:4">
      <c r="A204" s="266">
        <v>44512</v>
      </c>
      <c r="B204" s="13">
        <v>99969972.2289</v>
      </c>
      <c r="C204" s="13" t="s">
        <v>14</v>
      </c>
      <c r="D204" s="13">
        <v>4</v>
      </c>
    </row>
    <row r="205" spans="1:4">
      <c r="A205" s="266">
        <v>44372</v>
      </c>
      <c r="B205" s="13">
        <v>29789824.769000001</v>
      </c>
      <c r="C205" s="13" t="s">
        <v>13</v>
      </c>
      <c r="D205" s="13">
        <v>3</v>
      </c>
    </row>
    <row r="206" spans="1:4">
      <c r="A206" s="266">
        <v>44267</v>
      </c>
      <c r="B206" s="13">
        <v>63351792.754299998</v>
      </c>
      <c r="C206" s="13" t="s">
        <v>12</v>
      </c>
      <c r="D206" s="13">
        <v>2</v>
      </c>
    </row>
    <row r="207" spans="1:4">
      <c r="A207" s="266">
        <v>43847</v>
      </c>
      <c r="B207" s="13">
        <v>89429671.577800006</v>
      </c>
      <c r="C207" s="13" t="s">
        <v>52</v>
      </c>
      <c r="D207" s="13">
        <v>99</v>
      </c>
    </row>
    <row r="208" spans="1:4">
      <c r="A208" s="266">
        <v>43938</v>
      </c>
      <c r="B208" s="13">
        <v>49449651.515000001</v>
      </c>
      <c r="C208" s="13" t="s">
        <v>52</v>
      </c>
      <c r="D208" s="13">
        <v>99</v>
      </c>
    </row>
    <row r="209" spans="1:4">
      <c r="A209" s="266">
        <v>44288</v>
      </c>
      <c r="B209" s="13">
        <v>80792931.938899994</v>
      </c>
      <c r="C209" s="13" t="s">
        <v>52</v>
      </c>
      <c r="D209" s="13">
        <v>99</v>
      </c>
    </row>
    <row r="210" spans="1:4">
      <c r="A210" s="266">
        <v>43875</v>
      </c>
      <c r="B210" s="13">
        <v>34959143.320600003</v>
      </c>
      <c r="C210" s="13" t="s">
        <v>13</v>
      </c>
      <c r="D210" s="13">
        <v>3</v>
      </c>
    </row>
    <row r="211" spans="1:4">
      <c r="A211" s="266">
        <v>43959</v>
      </c>
      <c r="B211" s="13">
        <v>18474787.0825</v>
      </c>
      <c r="C211" s="13" t="s">
        <v>13</v>
      </c>
      <c r="D211" s="13">
        <v>3</v>
      </c>
    </row>
    <row r="212" spans="1:4">
      <c r="A212" s="266">
        <v>44456</v>
      </c>
      <c r="B212" s="13">
        <v>92814312.0229</v>
      </c>
      <c r="C212" s="13" t="s">
        <v>14</v>
      </c>
      <c r="D212" s="13">
        <v>4</v>
      </c>
    </row>
    <row r="213" spans="1:4">
      <c r="A213" s="266">
        <v>44176</v>
      </c>
      <c r="B213" s="13">
        <v>193569749.57179999</v>
      </c>
      <c r="C213" s="13" t="s">
        <v>7</v>
      </c>
      <c r="D213" s="13">
        <v>1</v>
      </c>
    </row>
    <row r="214" spans="1:4">
      <c r="A214" s="266">
        <v>44330</v>
      </c>
      <c r="B214" s="13">
        <v>51117617.483999997</v>
      </c>
      <c r="C214" s="13" t="s">
        <v>12</v>
      </c>
      <c r="D214" s="13">
        <v>2</v>
      </c>
    </row>
    <row r="215" spans="1:4">
      <c r="A215" s="266">
        <v>43840</v>
      </c>
      <c r="B215" s="13">
        <v>91833884.908299997</v>
      </c>
      <c r="C215" s="13" t="s">
        <v>52</v>
      </c>
      <c r="D215" s="13">
        <v>99</v>
      </c>
    </row>
    <row r="216" spans="1:4">
      <c r="A216" s="266">
        <v>44512</v>
      </c>
      <c r="B216" s="13">
        <v>70642446.7676</v>
      </c>
      <c r="C216" s="13" t="s">
        <v>52</v>
      </c>
      <c r="D216" s="13">
        <v>99</v>
      </c>
    </row>
    <row r="217" spans="1:4">
      <c r="A217" s="266">
        <v>44043</v>
      </c>
      <c r="B217" s="13">
        <v>98029054.738800004</v>
      </c>
      <c r="C217" s="13" t="s">
        <v>14</v>
      </c>
      <c r="D217" s="13">
        <v>4</v>
      </c>
    </row>
    <row r="218" spans="1:4">
      <c r="A218" s="266">
        <v>43840</v>
      </c>
      <c r="B218" s="13">
        <v>75062735.850299999</v>
      </c>
      <c r="C218" s="13" t="s">
        <v>14</v>
      </c>
      <c r="D218" s="13">
        <v>4</v>
      </c>
    </row>
    <row r="219" spans="1:4">
      <c r="A219" s="266">
        <v>43854</v>
      </c>
      <c r="B219" s="13">
        <v>76969380.783199996</v>
      </c>
      <c r="C219" s="13" t="s">
        <v>14</v>
      </c>
      <c r="D219" s="13">
        <v>4</v>
      </c>
    </row>
    <row r="220" spans="1:4">
      <c r="A220" s="266">
        <v>44008</v>
      </c>
      <c r="B220" s="13">
        <v>72236374.527199998</v>
      </c>
      <c r="C220" s="13" t="s">
        <v>12</v>
      </c>
      <c r="D220" s="13">
        <v>2</v>
      </c>
    </row>
    <row r="221" spans="1:4">
      <c r="A221" s="266">
        <v>44372</v>
      </c>
      <c r="B221" s="13">
        <v>91785502.152799994</v>
      </c>
      <c r="C221" s="13" t="s">
        <v>14</v>
      </c>
      <c r="D221" s="13">
        <v>4</v>
      </c>
    </row>
    <row r="222" spans="1:4">
      <c r="A222" s="266">
        <v>44162</v>
      </c>
      <c r="B222" s="13">
        <v>29847616.538600001</v>
      </c>
      <c r="C222" s="13" t="s">
        <v>13</v>
      </c>
      <c r="D222" s="13">
        <v>3</v>
      </c>
    </row>
    <row r="223" spans="1:4">
      <c r="A223" s="266">
        <v>44393</v>
      </c>
      <c r="B223" s="13">
        <v>29031427.364399999</v>
      </c>
      <c r="C223" s="13" t="s">
        <v>13</v>
      </c>
      <c r="D223" s="13">
        <v>3</v>
      </c>
    </row>
    <row r="224" spans="1:4">
      <c r="A224" s="266">
        <v>44400</v>
      </c>
      <c r="B224" s="13">
        <v>102386821.1268</v>
      </c>
      <c r="C224" s="13" t="s">
        <v>14</v>
      </c>
      <c r="D224" s="13">
        <v>4</v>
      </c>
    </row>
    <row r="225" spans="1:4">
      <c r="A225" s="266">
        <v>44386</v>
      </c>
      <c r="B225" s="13">
        <v>50228109.268100001</v>
      </c>
      <c r="C225" s="13" t="s">
        <v>12</v>
      </c>
      <c r="D225" s="13">
        <v>2</v>
      </c>
    </row>
    <row r="226" spans="1:4">
      <c r="A226" s="266">
        <v>44281</v>
      </c>
      <c r="B226" s="13">
        <v>80428558.6285</v>
      </c>
      <c r="C226" s="13" t="s">
        <v>52</v>
      </c>
      <c r="D226" s="13">
        <v>99</v>
      </c>
    </row>
    <row r="227" spans="1:4">
      <c r="A227" s="266">
        <v>44421</v>
      </c>
      <c r="B227" s="13">
        <v>95534847.409600005</v>
      </c>
      <c r="C227" s="13" t="s">
        <v>14</v>
      </c>
      <c r="D227" s="13">
        <v>4</v>
      </c>
    </row>
    <row r="228" spans="1:4">
      <c r="A228" s="266">
        <v>44547</v>
      </c>
      <c r="B228" s="13">
        <v>196671446.3484</v>
      </c>
      <c r="C228" s="13" t="s">
        <v>7</v>
      </c>
      <c r="D228" s="13">
        <v>1</v>
      </c>
    </row>
    <row r="229" spans="1:4">
      <c r="A229" s="266">
        <v>44246</v>
      </c>
      <c r="B229" s="13">
        <v>73104591.213599995</v>
      </c>
      <c r="C229" s="13" t="s">
        <v>52</v>
      </c>
      <c r="D229" s="13">
        <v>99</v>
      </c>
    </row>
    <row r="230" spans="1:4">
      <c r="A230" s="266">
        <v>44113</v>
      </c>
      <c r="B230" s="13">
        <v>71125419.262199998</v>
      </c>
      <c r="C230" s="13" t="s">
        <v>52</v>
      </c>
      <c r="D230" s="13">
        <v>99</v>
      </c>
    </row>
    <row r="231" spans="1:4">
      <c r="A231" s="266">
        <v>44302</v>
      </c>
      <c r="B231" s="13">
        <v>26951948.273600001</v>
      </c>
      <c r="C231" s="13" t="s">
        <v>13</v>
      </c>
      <c r="D231" s="13">
        <v>3</v>
      </c>
    </row>
    <row r="232" spans="1:4">
      <c r="A232" s="266">
        <v>44295</v>
      </c>
      <c r="B232" s="13">
        <v>169891659.83309999</v>
      </c>
      <c r="C232" s="13" t="s">
        <v>7</v>
      </c>
      <c r="D232" s="13">
        <v>1</v>
      </c>
    </row>
    <row r="233" spans="1:4">
      <c r="A233" s="266">
        <v>44484</v>
      </c>
      <c r="B233" s="13">
        <v>158242137.2638</v>
      </c>
      <c r="C233" s="13" t="s">
        <v>7</v>
      </c>
      <c r="D233" s="13">
        <v>1</v>
      </c>
    </row>
    <row r="234" spans="1:4">
      <c r="A234" s="266">
        <v>43952</v>
      </c>
      <c r="B234" s="13">
        <v>19530632.474599998</v>
      </c>
      <c r="C234" s="13" t="s">
        <v>13</v>
      </c>
      <c r="D234" s="13">
        <v>3</v>
      </c>
    </row>
    <row r="235" spans="1:4">
      <c r="A235" s="266">
        <v>44029</v>
      </c>
      <c r="B235" s="13">
        <v>72124792.952999994</v>
      </c>
      <c r="C235" s="13" t="s">
        <v>52</v>
      </c>
      <c r="D235" s="13">
        <v>99</v>
      </c>
    </row>
    <row r="236" spans="1:4">
      <c r="A236" s="266">
        <v>44449</v>
      </c>
      <c r="B236" s="13">
        <v>68490738.233700007</v>
      </c>
      <c r="C236" s="13" t="s">
        <v>52</v>
      </c>
      <c r="D236" s="13">
        <v>99</v>
      </c>
    </row>
    <row r="237" spans="1:4">
      <c r="A237" s="266">
        <v>44540</v>
      </c>
      <c r="B237" s="13">
        <v>180511755.62169999</v>
      </c>
      <c r="C237" s="13" t="s">
        <v>7</v>
      </c>
      <c r="D237" s="13">
        <v>1</v>
      </c>
    </row>
    <row r="238" spans="1:4">
      <c r="A238" s="266">
        <v>44043</v>
      </c>
      <c r="B238" s="13">
        <v>70089484.062800005</v>
      </c>
      <c r="C238" s="13" t="s">
        <v>52</v>
      </c>
      <c r="D238" s="13">
        <v>99</v>
      </c>
    </row>
    <row r="239" spans="1:4">
      <c r="A239" s="266">
        <v>43896</v>
      </c>
      <c r="B239" s="13">
        <v>36252577.991599999</v>
      </c>
      <c r="C239" s="13" t="s">
        <v>13</v>
      </c>
      <c r="D239" s="13">
        <v>3</v>
      </c>
    </row>
    <row r="240" spans="1:4">
      <c r="A240" s="266">
        <v>44183</v>
      </c>
      <c r="B240" s="13">
        <v>30577639.252</v>
      </c>
      <c r="C240" s="13" t="s">
        <v>13</v>
      </c>
      <c r="D240" s="13">
        <v>3</v>
      </c>
    </row>
    <row r="241" spans="1:4">
      <c r="A241" s="266">
        <v>44337</v>
      </c>
      <c r="B241" s="13">
        <v>87475577.557600006</v>
      </c>
      <c r="C241" s="13" t="s">
        <v>14</v>
      </c>
      <c r="D241" s="13">
        <v>4</v>
      </c>
    </row>
    <row r="242" spans="1:4">
      <c r="A242" s="266">
        <v>44344</v>
      </c>
      <c r="B242" s="13">
        <v>52079157.027000003</v>
      </c>
      <c r="C242" s="13" t="s">
        <v>12</v>
      </c>
      <c r="D242" s="13">
        <v>2</v>
      </c>
    </row>
    <row r="243" spans="1:4">
      <c r="A243" s="266">
        <v>44225</v>
      </c>
      <c r="B243" s="13">
        <v>60183566.487499997</v>
      </c>
      <c r="C243" s="13" t="s">
        <v>12</v>
      </c>
      <c r="D243" s="13">
        <v>2</v>
      </c>
    </row>
    <row r="244" spans="1:4">
      <c r="A244" s="266">
        <v>43973</v>
      </c>
      <c r="B244" s="13">
        <v>63503336.115599997</v>
      </c>
      <c r="C244" s="13" t="s">
        <v>52</v>
      </c>
      <c r="D244" s="13">
        <v>99</v>
      </c>
    </row>
    <row r="245" spans="1:4">
      <c r="A245" s="266">
        <v>44302</v>
      </c>
      <c r="B245" s="13">
        <v>70218486.104599997</v>
      </c>
      <c r="C245" s="13" t="s">
        <v>52</v>
      </c>
      <c r="D245" s="13">
        <v>99</v>
      </c>
    </row>
    <row r="246" spans="1:4">
      <c r="A246" s="266">
        <v>44323</v>
      </c>
      <c r="B246" s="13">
        <v>68689877.619399995</v>
      </c>
      <c r="C246" s="13" t="s">
        <v>52</v>
      </c>
      <c r="D246" s="13">
        <v>99</v>
      </c>
    </row>
    <row r="247" spans="1:4">
      <c r="A247" s="266">
        <v>44218</v>
      </c>
      <c r="B247" s="13">
        <v>69577329.175600007</v>
      </c>
      <c r="C247" s="13" t="s">
        <v>52</v>
      </c>
      <c r="D247" s="13">
        <v>99</v>
      </c>
    </row>
    <row r="248" spans="1:4">
      <c r="A248" s="266">
        <v>43847</v>
      </c>
      <c r="B248" s="13">
        <v>41091834.0449</v>
      </c>
      <c r="C248" s="13" t="s">
        <v>12</v>
      </c>
      <c r="D248" s="13">
        <v>2</v>
      </c>
    </row>
    <row r="249" spans="1:4">
      <c r="A249" s="266">
        <v>44316</v>
      </c>
      <c r="B249" s="13">
        <v>28673578.9388</v>
      </c>
      <c r="C249" s="13" t="s">
        <v>13</v>
      </c>
      <c r="D249" s="13">
        <v>3</v>
      </c>
    </row>
    <row r="250" spans="1:4">
      <c r="A250" s="266">
        <v>44057</v>
      </c>
      <c r="B250" s="13">
        <v>161371228.58419999</v>
      </c>
      <c r="C250" s="13" t="s">
        <v>7</v>
      </c>
      <c r="D250" s="13">
        <v>1</v>
      </c>
    </row>
    <row r="251" spans="1:4">
      <c r="A251" s="266">
        <v>43875</v>
      </c>
      <c r="B251" s="13">
        <v>85973464.028200001</v>
      </c>
      <c r="C251" s="13" t="s">
        <v>14</v>
      </c>
      <c r="D251" s="13">
        <v>4</v>
      </c>
    </row>
    <row r="252" spans="1:4">
      <c r="A252" s="266">
        <v>43896</v>
      </c>
      <c r="B252" s="13">
        <v>50768873.4234</v>
      </c>
      <c r="C252" s="13" t="s">
        <v>12</v>
      </c>
      <c r="D252" s="13">
        <v>2</v>
      </c>
    </row>
    <row r="253" spans="1:4">
      <c r="A253" s="266">
        <v>44393</v>
      </c>
      <c r="B253" s="13">
        <v>160003029.83860001</v>
      </c>
      <c r="C253" s="13" t="s">
        <v>7</v>
      </c>
      <c r="D253" s="13">
        <v>1</v>
      </c>
    </row>
    <row r="254" spans="1:4">
      <c r="A254" s="266">
        <v>43945</v>
      </c>
      <c r="B254" s="13">
        <v>94364210.200399995</v>
      </c>
      <c r="C254" s="13" t="s">
        <v>14</v>
      </c>
      <c r="D254" s="13">
        <v>4</v>
      </c>
    </row>
    <row r="255" spans="1:4">
      <c r="A255" s="266">
        <v>44085</v>
      </c>
      <c r="B255" s="13">
        <v>23059569.817400001</v>
      </c>
      <c r="C255" s="13" t="s">
        <v>13</v>
      </c>
      <c r="D255" s="13">
        <v>3</v>
      </c>
    </row>
    <row r="256" spans="1:4">
      <c r="A256" s="266">
        <v>44302</v>
      </c>
      <c r="B256" s="13">
        <v>53067201.194499999</v>
      </c>
      <c r="C256" s="13" t="s">
        <v>12</v>
      </c>
      <c r="D256" s="13">
        <v>2</v>
      </c>
    </row>
    <row r="257" spans="1:4">
      <c r="A257" s="266">
        <v>44232</v>
      </c>
      <c r="B257" s="13">
        <v>61534267.368600003</v>
      </c>
      <c r="C257" s="13" t="s">
        <v>12</v>
      </c>
      <c r="D257" s="13">
        <v>2</v>
      </c>
    </row>
    <row r="258" spans="1:4">
      <c r="A258" s="266">
        <v>44351</v>
      </c>
      <c r="B258" s="13">
        <v>173578170.93489999</v>
      </c>
      <c r="C258" s="13" t="s">
        <v>7</v>
      </c>
      <c r="D258" s="13">
        <v>1</v>
      </c>
    </row>
    <row r="259" spans="1:4">
      <c r="A259" s="266">
        <v>43987</v>
      </c>
      <c r="B259" s="13">
        <v>79359118.156599998</v>
      </c>
      <c r="C259" s="13" t="s">
        <v>12</v>
      </c>
      <c r="D259" s="13">
        <v>2</v>
      </c>
    </row>
    <row r="260" spans="1:4">
      <c r="A260" s="266">
        <v>44379</v>
      </c>
      <c r="B260" s="13">
        <v>170877659.67429999</v>
      </c>
      <c r="C260" s="13" t="s">
        <v>7</v>
      </c>
      <c r="D260" s="13">
        <v>1</v>
      </c>
    </row>
    <row r="261" spans="1:4">
      <c r="A261" s="266">
        <v>43931</v>
      </c>
      <c r="B261" s="13">
        <v>103795203.5705</v>
      </c>
      <c r="C261" s="13" t="s">
        <v>14</v>
      </c>
      <c r="D261" s="13">
        <v>4</v>
      </c>
    </row>
    <row r="262" spans="1:4">
      <c r="A262" s="266">
        <v>44253</v>
      </c>
      <c r="B262" s="13">
        <v>90080145.986200005</v>
      </c>
      <c r="C262" s="13" t="s">
        <v>14</v>
      </c>
      <c r="D262" s="13">
        <v>4</v>
      </c>
    </row>
    <row r="263" spans="1:4">
      <c r="A263" s="266">
        <v>44435</v>
      </c>
      <c r="B263" s="13">
        <v>100282481.32520001</v>
      </c>
      <c r="C263" s="13" t="s">
        <v>14</v>
      </c>
      <c r="D263" s="13">
        <v>4</v>
      </c>
    </row>
    <row r="264" spans="1:4">
      <c r="A264" s="266">
        <v>43994</v>
      </c>
      <c r="B264" s="13">
        <v>73699692.723700002</v>
      </c>
      <c r="C264" s="13" t="s">
        <v>12</v>
      </c>
      <c r="D264" s="13">
        <v>2</v>
      </c>
    </row>
    <row r="265" spans="1:4">
      <c r="A265" s="266">
        <v>44190</v>
      </c>
      <c r="B265" s="13">
        <v>157427944.91319999</v>
      </c>
      <c r="C265" s="13" t="s">
        <v>14</v>
      </c>
      <c r="D265" s="13">
        <v>4</v>
      </c>
    </row>
    <row r="266" spans="1:4">
      <c r="A266" s="266">
        <v>44491</v>
      </c>
      <c r="B266" s="13">
        <v>31113147.836199999</v>
      </c>
      <c r="C266" s="13" t="s">
        <v>13</v>
      </c>
      <c r="D266" s="13">
        <v>3</v>
      </c>
    </row>
    <row r="267" spans="1:4">
      <c r="A267" s="266">
        <v>44393</v>
      </c>
      <c r="B267" s="13">
        <v>48243539.344300002</v>
      </c>
      <c r="C267" s="13" t="s">
        <v>12</v>
      </c>
      <c r="D267" s="13">
        <v>2</v>
      </c>
    </row>
    <row r="268" spans="1:4">
      <c r="A268" s="266">
        <v>44043</v>
      </c>
      <c r="B268" s="13">
        <v>61663813.632600002</v>
      </c>
      <c r="C268" s="13" t="s">
        <v>12</v>
      </c>
      <c r="D268" s="13">
        <v>2</v>
      </c>
    </row>
    <row r="269" spans="1:4">
      <c r="A269" s="266">
        <v>43833</v>
      </c>
      <c r="B269" s="13">
        <v>42311098.579400003</v>
      </c>
      <c r="C269" s="13" t="s">
        <v>12</v>
      </c>
      <c r="D269" s="13">
        <v>2</v>
      </c>
    </row>
    <row r="270" spans="1:4">
      <c r="A270" s="266">
        <v>44358</v>
      </c>
      <c r="B270" s="13">
        <v>94084672.789800003</v>
      </c>
      <c r="C270" s="13" t="s">
        <v>14</v>
      </c>
      <c r="D270" s="13">
        <v>4</v>
      </c>
    </row>
    <row r="271" spans="1:4">
      <c r="A271" s="266">
        <v>44281</v>
      </c>
      <c r="B271" s="13">
        <v>101574694.906</v>
      </c>
      <c r="C271" s="13" t="s">
        <v>14</v>
      </c>
      <c r="D271" s="13">
        <v>4</v>
      </c>
    </row>
    <row r="272" spans="1:4">
      <c r="A272" s="266">
        <v>43875</v>
      </c>
      <c r="B272" s="13">
        <v>93905336.600899994</v>
      </c>
      <c r="C272" s="13" t="s">
        <v>52</v>
      </c>
      <c r="D272" s="13">
        <v>99</v>
      </c>
    </row>
    <row r="273" spans="1:4">
      <c r="A273" s="266">
        <v>44260</v>
      </c>
      <c r="B273" s="13">
        <v>73660547.372400001</v>
      </c>
      <c r="C273" s="13" t="s">
        <v>52</v>
      </c>
      <c r="D273" s="13">
        <v>99</v>
      </c>
    </row>
    <row r="274" spans="1:4">
      <c r="A274" s="266">
        <v>43826</v>
      </c>
      <c r="B274" s="13">
        <v>127182452.9148</v>
      </c>
      <c r="C274" s="13" t="s">
        <v>52</v>
      </c>
      <c r="D274" s="13">
        <v>99</v>
      </c>
    </row>
    <row r="275" spans="1:4">
      <c r="A275" s="266">
        <v>44414</v>
      </c>
      <c r="B275" s="13">
        <v>50690768.480800003</v>
      </c>
      <c r="C275" s="13" t="s">
        <v>12</v>
      </c>
      <c r="D275" s="13">
        <v>2</v>
      </c>
    </row>
    <row r="276" spans="1:4">
      <c r="A276" s="266">
        <v>43861</v>
      </c>
      <c r="B276" s="13">
        <v>32311204.023499999</v>
      </c>
      <c r="C276" s="13" t="s">
        <v>13</v>
      </c>
      <c r="D276" s="13">
        <v>3</v>
      </c>
    </row>
    <row r="277" spans="1:4">
      <c r="A277" s="266">
        <v>44379</v>
      </c>
      <c r="B277" s="13">
        <v>52890929.070500001</v>
      </c>
      <c r="C277" s="13" t="s">
        <v>12</v>
      </c>
      <c r="D277" s="13">
        <v>2</v>
      </c>
    </row>
    <row r="278" spans="1:4">
      <c r="A278" s="266">
        <v>44204</v>
      </c>
      <c r="B278" s="13">
        <v>80294751.866600007</v>
      </c>
      <c r="C278" s="13" t="s">
        <v>14</v>
      </c>
      <c r="D278" s="13">
        <v>4</v>
      </c>
    </row>
    <row r="279" spans="1:4">
      <c r="A279" s="266">
        <v>44113</v>
      </c>
      <c r="B279" s="13">
        <v>56234921.897</v>
      </c>
      <c r="C279" s="13" t="s">
        <v>12</v>
      </c>
      <c r="D279" s="13">
        <v>2</v>
      </c>
    </row>
    <row r="280" spans="1:4">
      <c r="A280" s="266">
        <v>44064</v>
      </c>
      <c r="B280" s="13">
        <v>96065365.079699993</v>
      </c>
      <c r="C280" s="13" t="s">
        <v>14</v>
      </c>
      <c r="D280" s="13">
        <v>4</v>
      </c>
    </row>
    <row r="281" spans="1:4">
      <c r="A281" s="266">
        <v>44204</v>
      </c>
      <c r="B281" s="13">
        <v>24229788.256000001</v>
      </c>
      <c r="C281" s="13" t="s">
        <v>13</v>
      </c>
      <c r="D281" s="13">
        <v>3</v>
      </c>
    </row>
    <row r="282" spans="1:4">
      <c r="A282" s="266">
        <v>44134</v>
      </c>
      <c r="B282" s="13">
        <v>59060290.022500001</v>
      </c>
      <c r="C282" s="13" t="s">
        <v>12</v>
      </c>
      <c r="D282" s="13">
        <v>2</v>
      </c>
    </row>
    <row r="283" spans="1:4">
      <c r="A283" s="266">
        <v>44232</v>
      </c>
      <c r="B283" s="13">
        <v>182652481.88859999</v>
      </c>
      <c r="C283" s="13" t="s">
        <v>7</v>
      </c>
      <c r="D283" s="13">
        <v>1</v>
      </c>
    </row>
    <row r="284" spans="1:4">
      <c r="A284" s="266">
        <v>44239</v>
      </c>
      <c r="B284" s="13">
        <v>71561444.440899998</v>
      </c>
      <c r="C284" s="13" t="s">
        <v>52</v>
      </c>
      <c r="D284" s="13">
        <v>99</v>
      </c>
    </row>
    <row r="285" spans="1:4">
      <c r="A285" s="266">
        <v>43910</v>
      </c>
      <c r="B285" s="13">
        <v>134059540.7735</v>
      </c>
      <c r="C285" s="13" t="s">
        <v>14</v>
      </c>
      <c r="D285" s="13">
        <v>4</v>
      </c>
    </row>
    <row r="286" spans="1:4">
      <c r="A286" s="266">
        <v>43910</v>
      </c>
      <c r="B286" s="13">
        <v>45950173.101999998</v>
      </c>
      <c r="C286" s="13" t="s">
        <v>13</v>
      </c>
      <c r="D286" s="13">
        <v>3</v>
      </c>
    </row>
    <row r="287" spans="1:4">
      <c r="A287" s="266">
        <v>44449</v>
      </c>
      <c r="B287" s="13">
        <v>158453419.0846</v>
      </c>
      <c r="C287" s="13" t="s">
        <v>7</v>
      </c>
      <c r="D287" s="13">
        <v>1</v>
      </c>
    </row>
    <row r="288" spans="1:4">
      <c r="A288" s="266">
        <v>44526</v>
      </c>
      <c r="B288" s="13">
        <v>55819078.9529</v>
      </c>
      <c r="C288" s="13" t="s">
        <v>12</v>
      </c>
      <c r="D288" s="13">
        <v>2</v>
      </c>
    </row>
    <row r="289" spans="1:4">
      <c r="A289" s="266">
        <v>44477</v>
      </c>
      <c r="B289" s="13">
        <v>72049751.830799997</v>
      </c>
      <c r="C289" s="13" t="s">
        <v>52</v>
      </c>
      <c r="D289" s="13">
        <v>99</v>
      </c>
    </row>
    <row r="290" spans="1:4">
      <c r="A290" s="266">
        <v>44512</v>
      </c>
      <c r="B290" s="13">
        <v>53343316.3213</v>
      </c>
      <c r="C290" s="13" t="s">
        <v>12</v>
      </c>
      <c r="D290" s="13">
        <v>2</v>
      </c>
    </row>
    <row r="291" spans="1:4">
      <c r="A291" s="266">
        <v>43826</v>
      </c>
      <c r="B291" s="13">
        <v>36227082.695</v>
      </c>
      <c r="C291" s="13" t="s">
        <v>13</v>
      </c>
      <c r="D291" s="13">
        <v>3</v>
      </c>
    </row>
    <row r="292" spans="1:4">
      <c r="A292" s="266">
        <v>44365</v>
      </c>
      <c r="B292" s="13">
        <v>30291171.7097</v>
      </c>
      <c r="C292" s="13" t="s">
        <v>13</v>
      </c>
      <c r="D292" s="13">
        <v>3</v>
      </c>
    </row>
    <row r="293" spans="1:4">
      <c r="A293" s="266">
        <v>44309</v>
      </c>
      <c r="B293" s="13">
        <v>27516719.8024</v>
      </c>
      <c r="C293" s="13" t="s">
        <v>13</v>
      </c>
      <c r="D293" s="13">
        <v>3</v>
      </c>
    </row>
    <row r="294" spans="1:4">
      <c r="A294" s="266">
        <v>44421</v>
      </c>
      <c r="B294" s="13">
        <v>158058073.1629</v>
      </c>
      <c r="C294" s="13" t="s">
        <v>7</v>
      </c>
      <c r="D294" s="13">
        <v>1</v>
      </c>
    </row>
    <row r="295" spans="1:4">
      <c r="A295" s="266">
        <v>44477</v>
      </c>
      <c r="B295" s="13">
        <v>31254393.411499999</v>
      </c>
      <c r="C295" s="13" t="s">
        <v>13</v>
      </c>
      <c r="D295" s="13">
        <v>3</v>
      </c>
    </row>
    <row r="296" spans="1:4">
      <c r="A296" s="266">
        <v>44295</v>
      </c>
      <c r="B296" s="13">
        <v>52435260.684199996</v>
      </c>
      <c r="C296" s="13" t="s">
        <v>12</v>
      </c>
      <c r="D296" s="13">
        <v>2</v>
      </c>
    </row>
    <row r="297" spans="1:4">
      <c r="A297" s="266">
        <v>43854</v>
      </c>
      <c r="B297" s="13">
        <v>133423626.6649</v>
      </c>
      <c r="C297" s="13" t="s">
        <v>7</v>
      </c>
      <c r="D297" s="13">
        <v>1</v>
      </c>
    </row>
    <row r="298" spans="1:4">
      <c r="A298" s="266">
        <v>44141</v>
      </c>
      <c r="B298" s="13">
        <v>184477212.43790001</v>
      </c>
      <c r="C298" s="13" t="s">
        <v>7</v>
      </c>
      <c r="D298" s="13">
        <v>1</v>
      </c>
    </row>
    <row r="299" spans="1:4">
      <c r="A299" s="266">
        <v>43966</v>
      </c>
      <c r="B299" s="13">
        <v>75458840.545499995</v>
      </c>
      <c r="C299" s="13" t="s">
        <v>12</v>
      </c>
      <c r="D299" s="13">
        <v>2</v>
      </c>
    </row>
    <row r="300" spans="1:4">
      <c r="A300" s="266">
        <v>44267</v>
      </c>
      <c r="B300" s="13">
        <v>27342114.834399998</v>
      </c>
      <c r="C300" s="13" t="s">
        <v>13</v>
      </c>
      <c r="D300" s="13">
        <v>3</v>
      </c>
    </row>
    <row r="301" spans="1:4">
      <c r="A301" s="266">
        <v>44211</v>
      </c>
      <c r="B301" s="13">
        <v>67674367.7729</v>
      </c>
      <c r="C301" s="13" t="s">
        <v>52</v>
      </c>
      <c r="D301" s="13">
        <v>99</v>
      </c>
    </row>
    <row r="302" spans="1:4">
      <c r="A302" s="266">
        <v>44323</v>
      </c>
      <c r="B302" s="13">
        <v>28153925.096799999</v>
      </c>
      <c r="C302" s="13" t="s">
        <v>13</v>
      </c>
      <c r="D302" s="13">
        <v>3</v>
      </c>
    </row>
    <row r="303" spans="1:4">
      <c r="A303" s="266">
        <v>44064</v>
      </c>
      <c r="B303" s="13">
        <v>70423992.221200004</v>
      </c>
      <c r="C303" s="13" t="s">
        <v>52</v>
      </c>
      <c r="D303" s="13">
        <v>99</v>
      </c>
    </row>
    <row r="304" spans="1:4">
      <c r="A304" s="266">
        <v>44533</v>
      </c>
      <c r="B304" s="13">
        <v>179422697.82300001</v>
      </c>
      <c r="C304" s="13" t="s">
        <v>7</v>
      </c>
      <c r="D304" s="13">
        <v>1</v>
      </c>
    </row>
    <row r="305" spans="1:4">
      <c r="A305" s="266">
        <v>43952</v>
      </c>
      <c r="B305" s="13">
        <v>167366776.86809999</v>
      </c>
      <c r="C305" s="13" t="s">
        <v>7</v>
      </c>
      <c r="D305" s="13">
        <v>1</v>
      </c>
    </row>
    <row r="306" spans="1:4">
      <c r="A306" s="266">
        <v>44134</v>
      </c>
      <c r="B306" s="13">
        <v>101198921.2466</v>
      </c>
      <c r="C306" s="13" t="s">
        <v>14</v>
      </c>
      <c r="D306" s="13">
        <v>4</v>
      </c>
    </row>
    <row r="307" spans="1:4">
      <c r="A307" s="266">
        <v>43917</v>
      </c>
      <c r="B307" s="13">
        <v>44235444.989799999</v>
      </c>
      <c r="C307" s="13" t="s">
        <v>12</v>
      </c>
      <c r="D307" s="13">
        <v>2</v>
      </c>
    </row>
    <row r="308" spans="1:4">
      <c r="A308" s="266">
        <v>44211</v>
      </c>
      <c r="B308" s="13">
        <v>23387373.283500001</v>
      </c>
      <c r="C308" s="13" t="s">
        <v>13</v>
      </c>
      <c r="D308" s="13">
        <v>3</v>
      </c>
    </row>
    <row r="309" spans="1:4">
      <c r="A309" s="266">
        <v>44316</v>
      </c>
      <c r="B309" s="13">
        <v>70958487.126800001</v>
      </c>
      <c r="C309" s="13" t="s">
        <v>52</v>
      </c>
      <c r="D309" s="13">
        <v>99</v>
      </c>
    </row>
    <row r="310" spans="1:4">
      <c r="A310" s="266">
        <v>44043</v>
      </c>
      <c r="B310" s="13">
        <v>17513897.015900001</v>
      </c>
      <c r="C310" s="13" t="s">
        <v>13</v>
      </c>
      <c r="D310" s="13">
        <v>3</v>
      </c>
    </row>
    <row r="311" spans="1:4">
      <c r="A311" s="266">
        <v>44498</v>
      </c>
      <c r="B311" s="13">
        <v>32613215.4443</v>
      </c>
      <c r="C311" s="13" t="s">
        <v>13</v>
      </c>
      <c r="D311" s="13">
        <v>3</v>
      </c>
    </row>
    <row r="312" spans="1:4">
      <c r="A312" s="266">
        <v>43882</v>
      </c>
      <c r="B312" s="13">
        <v>134887515.55720001</v>
      </c>
      <c r="C312" s="13" t="s">
        <v>7</v>
      </c>
      <c r="D312" s="13">
        <v>1</v>
      </c>
    </row>
    <row r="313" spans="1:4">
      <c r="A313" s="266">
        <v>43917</v>
      </c>
      <c r="B313" s="13">
        <v>31934643.890700001</v>
      </c>
      <c r="C313" s="13" t="s">
        <v>13</v>
      </c>
      <c r="D313" s="13">
        <v>3</v>
      </c>
    </row>
    <row r="314" spans="1:4">
      <c r="A314" s="266">
        <v>44029</v>
      </c>
      <c r="B314" s="13">
        <v>61830405.261299998</v>
      </c>
      <c r="C314" s="13" t="s">
        <v>12</v>
      </c>
      <c r="D314" s="13">
        <v>2</v>
      </c>
    </row>
    <row r="315" spans="1:4">
      <c r="A315" s="266">
        <v>44127</v>
      </c>
      <c r="B315" s="13">
        <v>161726512.76359999</v>
      </c>
      <c r="C315" s="13" t="s">
        <v>7</v>
      </c>
      <c r="D315" s="13">
        <v>1</v>
      </c>
    </row>
    <row r="316" spans="1:4">
      <c r="A316" s="266">
        <v>44309</v>
      </c>
      <c r="B316" s="13">
        <v>89062795.088400006</v>
      </c>
      <c r="C316" s="13" t="s">
        <v>14</v>
      </c>
      <c r="D316" s="13">
        <v>4</v>
      </c>
    </row>
    <row r="317" spans="1:4">
      <c r="A317" s="266">
        <v>44309</v>
      </c>
      <c r="B317" s="13">
        <v>52541017.753399998</v>
      </c>
      <c r="C317" s="13" t="s">
        <v>12</v>
      </c>
      <c r="D317" s="13">
        <v>2</v>
      </c>
    </row>
    <row r="318" spans="1:4">
      <c r="A318" s="266">
        <v>44407</v>
      </c>
      <c r="B318" s="13">
        <v>51568801.290200002</v>
      </c>
      <c r="C318" s="13" t="s">
        <v>12</v>
      </c>
      <c r="D318" s="13">
        <v>2</v>
      </c>
    </row>
    <row r="319" spans="1:4">
      <c r="A319" s="266">
        <v>44470</v>
      </c>
      <c r="B319" s="13">
        <v>98512779.332900003</v>
      </c>
      <c r="C319" s="13" t="s">
        <v>14</v>
      </c>
      <c r="D319" s="13">
        <v>4</v>
      </c>
    </row>
    <row r="320" spans="1:4">
      <c r="A320" s="266">
        <v>44428</v>
      </c>
      <c r="B320" s="13">
        <v>93056660.722100005</v>
      </c>
      <c r="C320" s="13" t="s">
        <v>14</v>
      </c>
      <c r="D320" s="13">
        <v>4</v>
      </c>
    </row>
    <row r="321" spans="1:4">
      <c r="A321" s="266">
        <v>44176</v>
      </c>
      <c r="B321" s="13">
        <v>29771129.449000001</v>
      </c>
      <c r="C321" s="13" t="s">
        <v>13</v>
      </c>
      <c r="D321" s="13">
        <v>3</v>
      </c>
    </row>
    <row r="322" spans="1:4">
      <c r="A322" s="266">
        <v>44288</v>
      </c>
      <c r="B322" s="13">
        <v>70286427.993200004</v>
      </c>
      <c r="C322" s="13" t="s">
        <v>12</v>
      </c>
      <c r="D322" s="13">
        <v>2</v>
      </c>
    </row>
    <row r="323" spans="1:4">
      <c r="A323" s="266">
        <v>43903</v>
      </c>
      <c r="B323" s="13">
        <v>97962384.645600006</v>
      </c>
      <c r="C323" s="13" t="s">
        <v>52</v>
      </c>
      <c r="D323" s="13">
        <v>99</v>
      </c>
    </row>
    <row r="324" spans="1:4">
      <c r="A324" s="266">
        <v>44015</v>
      </c>
      <c r="B324" s="13">
        <v>71039879.307099998</v>
      </c>
      <c r="C324" s="13" t="s">
        <v>12</v>
      </c>
      <c r="D324" s="13">
        <v>2</v>
      </c>
    </row>
    <row r="325" spans="1:4">
      <c r="A325" s="266">
        <v>43861</v>
      </c>
      <c r="B325" s="13">
        <v>81324261.506999999</v>
      </c>
      <c r="C325" s="13" t="s">
        <v>14</v>
      </c>
      <c r="D325" s="13">
        <v>4</v>
      </c>
    </row>
    <row r="326" spans="1:4">
      <c r="A326" s="266">
        <v>43903</v>
      </c>
      <c r="B326" s="13">
        <v>38152001.112599999</v>
      </c>
      <c r="C326" s="13" t="s">
        <v>13</v>
      </c>
      <c r="D326" s="13">
        <v>3</v>
      </c>
    </row>
    <row r="327" spans="1:4">
      <c r="A327" s="266">
        <v>44253</v>
      </c>
      <c r="B327" s="13">
        <v>184329786.1552</v>
      </c>
      <c r="C327" s="13" t="s">
        <v>7</v>
      </c>
      <c r="D327" s="13">
        <v>1</v>
      </c>
    </row>
    <row r="328" spans="1:4">
      <c r="A328" s="266">
        <v>44008</v>
      </c>
      <c r="B328" s="13">
        <v>176818085.9797</v>
      </c>
      <c r="C328" s="13" t="s">
        <v>7</v>
      </c>
      <c r="D328" s="13">
        <v>1</v>
      </c>
    </row>
    <row r="329" spans="1:4">
      <c r="A329" s="266">
        <v>44330</v>
      </c>
      <c r="B329" s="13">
        <v>172885124.85980001</v>
      </c>
      <c r="C329" s="13" t="s">
        <v>7</v>
      </c>
      <c r="D329" s="13">
        <v>1</v>
      </c>
    </row>
    <row r="330" spans="1:4">
      <c r="A330" s="266">
        <v>44239</v>
      </c>
      <c r="B330" s="13">
        <v>88104246.064999998</v>
      </c>
      <c r="C330" s="13" t="s">
        <v>14</v>
      </c>
      <c r="D330" s="13">
        <v>4</v>
      </c>
    </row>
    <row r="331" spans="1:4">
      <c r="A331" s="266">
        <v>44204</v>
      </c>
      <c r="B331" s="13">
        <v>173195834.08239999</v>
      </c>
      <c r="C331" s="13" t="s">
        <v>7</v>
      </c>
      <c r="D331" s="13">
        <v>1</v>
      </c>
    </row>
    <row r="332" spans="1:4">
      <c r="A332" s="266">
        <v>44316</v>
      </c>
      <c r="B332" s="13">
        <v>92609966.205899999</v>
      </c>
      <c r="C332" s="13" t="s">
        <v>14</v>
      </c>
      <c r="D332" s="13">
        <v>4</v>
      </c>
    </row>
    <row r="333" spans="1:4">
      <c r="A333" s="266">
        <v>44260</v>
      </c>
      <c r="B333" s="13">
        <v>192731543.91429999</v>
      </c>
      <c r="C333" s="13" t="s">
        <v>7</v>
      </c>
      <c r="D333" s="13">
        <v>1</v>
      </c>
    </row>
    <row r="334" spans="1:4">
      <c r="A334" s="266">
        <v>44477</v>
      </c>
      <c r="B334" s="13">
        <v>96147722.736599997</v>
      </c>
      <c r="C334" s="13" t="s">
        <v>14</v>
      </c>
      <c r="D334" s="13">
        <v>4</v>
      </c>
    </row>
    <row r="335" spans="1:4">
      <c r="A335" s="266">
        <v>44274</v>
      </c>
      <c r="B335" s="13">
        <v>27777704.8708</v>
      </c>
      <c r="C335" s="13" t="s">
        <v>13</v>
      </c>
      <c r="D335" s="13">
        <v>3</v>
      </c>
    </row>
    <row r="336" spans="1:4">
      <c r="A336" s="266">
        <v>44260</v>
      </c>
      <c r="B336" s="13">
        <v>26376044.017000001</v>
      </c>
      <c r="C336" s="13" t="s">
        <v>13</v>
      </c>
      <c r="D336" s="13">
        <v>3</v>
      </c>
    </row>
    <row r="337" spans="1:4">
      <c r="A337" s="266">
        <v>44176</v>
      </c>
      <c r="B337" s="13">
        <v>83972249.988499999</v>
      </c>
      <c r="C337" s="13" t="s">
        <v>52</v>
      </c>
      <c r="D337" s="13">
        <v>99</v>
      </c>
    </row>
    <row r="338" spans="1:4">
      <c r="A338" s="266">
        <v>44470</v>
      </c>
      <c r="B338" s="13">
        <v>68013551.954300001</v>
      </c>
      <c r="C338" s="13" t="s">
        <v>52</v>
      </c>
      <c r="D338" s="13">
        <v>99</v>
      </c>
    </row>
    <row r="339" spans="1:4">
      <c r="A339" s="266">
        <v>44484</v>
      </c>
      <c r="B339" s="13">
        <v>70033080.997799993</v>
      </c>
      <c r="C339" s="13" t="s">
        <v>52</v>
      </c>
      <c r="D339" s="13">
        <v>99</v>
      </c>
    </row>
    <row r="340" spans="1:4">
      <c r="A340" s="266">
        <v>44022</v>
      </c>
      <c r="B340" s="13">
        <v>15255696.534600001</v>
      </c>
      <c r="C340" s="13" t="s">
        <v>13</v>
      </c>
      <c r="D340" s="13">
        <v>3</v>
      </c>
    </row>
    <row r="341" spans="1:4">
      <c r="A341" s="266">
        <v>43938</v>
      </c>
      <c r="B341" s="13">
        <v>20813931.5174</v>
      </c>
      <c r="C341" s="13" t="s">
        <v>13</v>
      </c>
      <c r="D341" s="13">
        <v>3</v>
      </c>
    </row>
    <row r="342" spans="1:4">
      <c r="A342" s="266">
        <v>44106</v>
      </c>
      <c r="B342" s="13">
        <v>164915306.09549999</v>
      </c>
      <c r="C342" s="13" t="s">
        <v>7</v>
      </c>
      <c r="D342" s="13">
        <v>1</v>
      </c>
    </row>
    <row r="343" spans="1:4">
      <c r="A343" s="266">
        <v>44106</v>
      </c>
      <c r="B343" s="13">
        <v>58971573.702699997</v>
      </c>
      <c r="C343" s="13" t="s">
        <v>12</v>
      </c>
      <c r="D343" s="13">
        <v>2</v>
      </c>
    </row>
    <row r="344" spans="1:4">
      <c r="A344" s="266">
        <v>43924</v>
      </c>
      <c r="B344" s="13">
        <v>53051430.1171</v>
      </c>
      <c r="C344" s="13" t="s">
        <v>12</v>
      </c>
      <c r="D344" s="13">
        <v>2</v>
      </c>
    </row>
    <row r="345" spans="1:4">
      <c r="A345" s="266">
        <v>44428</v>
      </c>
      <c r="B345" s="13">
        <v>157185156.36390001</v>
      </c>
      <c r="C345" s="13" t="s">
        <v>7</v>
      </c>
      <c r="D345" s="13">
        <v>1</v>
      </c>
    </row>
    <row r="346" spans="1:4">
      <c r="A346" s="266">
        <v>44316</v>
      </c>
      <c r="B346" s="13">
        <v>54923579.028499998</v>
      </c>
      <c r="C346" s="13" t="s">
        <v>12</v>
      </c>
      <c r="D346" s="13">
        <v>2</v>
      </c>
    </row>
    <row r="347" spans="1:4">
      <c r="A347" s="266">
        <v>44540</v>
      </c>
      <c r="B347" s="13">
        <v>118405372.61139999</v>
      </c>
      <c r="C347" s="13" t="s">
        <v>14</v>
      </c>
      <c r="D347" s="13">
        <v>4</v>
      </c>
    </row>
    <row r="348" spans="1:4">
      <c r="A348" s="266">
        <v>44400</v>
      </c>
      <c r="B348" s="13">
        <v>53965242.563699998</v>
      </c>
      <c r="C348" s="13" t="s">
        <v>12</v>
      </c>
      <c r="D348" s="13">
        <v>2</v>
      </c>
    </row>
    <row r="349" spans="1:4">
      <c r="A349" s="266">
        <v>44022</v>
      </c>
      <c r="B349" s="13">
        <v>63890591.863600001</v>
      </c>
      <c r="C349" s="13" t="s">
        <v>12</v>
      </c>
      <c r="D349" s="13">
        <v>2</v>
      </c>
    </row>
    <row r="350" spans="1:4">
      <c r="A350" s="266">
        <v>44134</v>
      </c>
      <c r="B350" s="13">
        <v>27935558.6193</v>
      </c>
      <c r="C350" s="13" t="s">
        <v>13</v>
      </c>
      <c r="D350" s="13">
        <v>3</v>
      </c>
    </row>
    <row r="351" spans="1:4">
      <c r="A351" s="266">
        <v>43938</v>
      </c>
      <c r="B351" s="13">
        <v>87498639.379199997</v>
      </c>
      <c r="C351" s="13" t="s">
        <v>14</v>
      </c>
      <c r="D351" s="13">
        <v>4</v>
      </c>
    </row>
    <row r="352" spans="1:4">
      <c r="A352" s="266">
        <v>44120</v>
      </c>
      <c r="B352" s="13">
        <v>26525347.728300001</v>
      </c>
      <c r="C352" s="13" t="s">
        <v>13</v>
      </c>
      <c r="D352" s="13">
        <v>3</v>
      </c>
    </row>
    <row r="353" spans="1:4">
      <c r="A353" s="266">
        <v>44421</v>
      </c>
      <c r="B353" s="13">
        <v>49832948.590899996</v>
      </c>
      <c r="C353" s="13" t="s">
        <v>12</v>
      </c>
      <c r="D353" s="13">
        <v>2</v>
      </c>
    </row>
    <row r="354" spans="1:4">
      <c r="A354" s="266">
        <v>44491</v>
      </c>
      <c r="B354" s="13">
        <v>153786865.68430001</v>
      </c>
      <c r="C354" s="13" t="s">
        <v>7</v>
      </c>
      <c r="D354" s="13">
        <v>1</v>
      </c>
    </row>
    <row r="355" spans="1:4">
      <c r="A355" s="266">
        <v>44246</v>
      </c>
      <c r="B355" s="13">
        <v>61422208.799699999</v>
      </c>
      <c r="C355" s="13" t="s">
        <v>12</v>
      </c>
      <c r="D355" s="13">
        <v>2</v>
      </c>
    </row>
    <row r="356" spans="1:4">
      <c r="A356" s="266">
        <v>44358</v>
      </c>
      <c r="B356" s="13">
        <v>29939431.943999998</v>
      </c>
      <c r="C356" s="13" t="s">
        <v>13</v>
      </c>
      <c r="D356" s="13">
        <v>3</v>
      </c>
    </row>
    <row r="357" spans="1:4">
      <c r="A357" s="266">
        <v>43868</v>
      </c>
      <c r="B357" s="13">
        <v>92122330.605700001</v>
      </c>
      <c r="C357" s="13" t="s">
        <v>52</v>
      </c>
      <c r="D357" s="13">
        <v>99</v>
      </c>
    </row>
    <row r="358" spans="1:4">
      <c r="A358" s="266">
        <v>43952</v>
      </c>
      <c r="B358" s="13">
        <v>55293424.679099999</v>
      </c>
      <c r="C358" s="13" t="s">
        <v>52</v>
      </c>
      <c r="D358" s="13">
        <v>99</v>
      </c>
    </row>
    <row r="359" spans="1:4">
      <c r="A359" s="266">
        <v>44232</v>
      </c>
      <c r="B359" s="13">
        <v>70401657.285400003</v>
      </c>
      <c r="C359" s="13" t="s">
        <v>52</v>
      </c>
      <c r="D359" s="13">
        <v>99</v>
      </c>
    </row>
    <row r="360" spans="1:4">
      <c r="A360" s="266">
        <v>44085</v>
      </c>
      <c r="B360" s="13">
        <v>95692999.004899994</v>
      </c>
      <c r="C360" s="13" t="s">
        <v>14</v>
      </c>
      <c r="D360" s="13">
        <v>4</v>
      </c>
    </row>
    <row r="361" spans="1:4">
      <c r="A361" s="266">
        <v>44330</v>
      </c>
      <c r="B361" s="13">
        <v>88675895.778200001</v>
      </c>
      <c r="C361" s="13" t="s">
        <v>14</v>
      </c>
      <c r="D361" s="13">
        <v>4</v>
      </c>
    </row>
    <row r="362" spans="1:4">
      <c r="A362" s="266">
        <v>44400</v>
      </c>
      <c r="B362" s="13">
        <v>32092114.887499999</v>
      </c>
      <c r="C362" s="13" t="s">
        <v>13</v>
      </c>
      <c r="D362" s="13">
        <v>3</v>
      </c>
    </row>
    <row r="363" spans="1:4">
      <c r="A363" s="266">
        <v>43903</v>
      </c>
      <c r="B363" s="13">
        <v>164578073.18130001</v>
      </c>
      <c r="C363" s="13" t="s">
        <v>7</v>
      </c>
      <c r="D363" s="13">
        <v>1</v>
      </c>
    </row>
    <row r="364" spans="1:4">
      <c r="A364" s="266">
        <v>44141</v>
      </c>
      <c r="B364" s="13">
        <v>77499847.724199995</v>
      </c>
      <c r="C364" s="13" t="s">
        <v>52</v>
      </c>
      <c r="D364" s="13">
        <v>99</v>
      </c>
    </row>
    <row r="365" spans="1:4">
      <c r="A365" s="266">
        <v>44239</v>
      </c>
      <c r="B365" s="13">
        <v>183766273.54620001</v>
      </c>
      <c r="C365" s="13" t="s">
        <v>7</v>
      </c>
      <c r="D365" s="13">
        <v>1</v>
      </c>
    </row>
    <row r="366" spans="1:4">
      <c r="A366" s="266">
        <v>44064</v>
      </c>
      <c r="B366" s="13">
        <v>19759344.642200001</v>
      </c>
      <c r="C366" s="13" t="s">
        <v>13</v>
      </c>
      <c r="D366" s="13">
        <v>3</v>
      </c>
    </row>
    <row r="367" spans="1:4">
      <c r="A367" s="266">
        <v>44001</v>
      </c>
      <c r="B367" s="13">
        <v>14249095.4847</v>
      </c>
      <c r="C367" s="13" t="s">
        <v>13</v>
      </c>
      <c r="D367" s="13">
        <v>3</v>
      </c>
    </row>
    <row r="368" spans="1:4">
      <c r="A368" s="266">
        <v>44064</v>
      </c>
      <c r="B368" s="13">
        <v>57502581.619199999</v>
      </c>
      <c r="C368" s="13" t="s">
        <v>12</v>
      </c>
      <c r="D368" s="13">
        <v>2</v>
      </c>
    </row>
    <row r="369" spans="1:4">
      <c r="A369" s="266">
        <v>44442</v>
      </c>
      <c r="B369" s="13">
        <v>100935384.4215</v>
      </c>
      <c r="C369" s="13" t="s">
        <v>14</v>
      </c>
      <c r="D369" s="13">
        <v>4</v>
      </c>
    </row>
    <row r="370" spans="1:4">
      <c r="A370" s="266">
        <v>44456</v>
      </c>
      <c r="B370" s="13">
        <v>49566939.907399997</v>
      </c>
      <c r="C370" s="13" t="s">
        <v>12</v>
      </c>
      <c r="D370" s="13">
        <v>2</v>
      </c>
    </row>
    <row r="371" spans="1:4">
      <c r="A371" s="266">
        <v>44442</v>
      </c>
      <c r="B371" s="13">
        <v>30245799.404599998</v>
      </c>
      <c r="C371" s="13" t="s">
        <v>13</v>
      </c>
      <c r="D371" s="13">
        <v>3</v>
      </c>
    </row>
    <row r="372" spans="1:4">
      <c r="A372" s="266">
        <v>44239</v>
      </c>
      <c r="B372" s="13">
        <v>25360331.033500001</v>
      </c>
      <c r="C372" s="13" t="s">
        <v>13</v>
      </c>
      <c r="D372" s="13">
        <v>3</v>
      </c>
    </row>
    <row r="373" spans="1:4">
      <c r="A373" s="266">
        <v>44498</v>
      </c>
      <c r="B373" s="13">
        <v>57278455.783600003</v>
      </c>
      <c r="C373" s="13" t="s">
        <v>12</v>
      </c>
      <c r="D373" s="13">
        <v>2</v>
      </c>
    </row>
    <row r="374" spans="1:4">
      <c r="A374" s="266">
        <v>44050</v>
      </c>
      <c r="B374" s="13">
        <v>70120736.512799993</v>
      </c>
      <c r="C374" s="13" t="s">
        <v>52</v>
      </c>
      <c r="D374" s="13">
        <v>99</v>
      </c>
    </row>
    <row r="375" spans="1:4">
      <c r="A375" s="266">
        <v>44078</v>
      </c>
      <c r="B375" s="13">
        <v>71983906.944999993</v>
      </c>
      <c r="C375" s="13" t="s">
        <v>52</v>
      </c>
      <c r="D375" s="13">
        <v>99</v>
      </c>
    </row>
    <row r="376" spans="1:4">
      <c r="A376" s="266">
        <v>44169</v>
      </c>
      <c r="B376" s="13">
        <v>115788387.12540001</v>
      </c>
      <c r="C376" s="13" t="s">
        <v>14</v>
      </c>
      <c r="D376" s="13">
        <v>4</v>
      </c>
    </row>
    <row r="377" spans="1:4">
      <c r="A377" s="266">
        <v>43854</v>
      </c>
      <c r="B377" s="13">
        <v>30787573.447700001</v>
      </c>
      <c r="C377" s="13" t="s">
        <v>13</v>
      </c>
      <c r="D377" s="13">
        <v>3</v>
      </c>
    </row>
    <row r="378" spans="1:4">
      <c r="A378" s="266">
        <v>43903</v>
      </c>
      <c r="B378" s="13">
        <v>53836219.184100002</v>
      </c>
      <c r="C378" s="13" t="s">
        <v>12</v>
      </c>
      <c r="D378" s="13">
        <v>2</v>
      </c>
    </row>
    <row r="379" spans="1:4">
      <c r="A379" s="266">
        <v>43882</v>
      </c>
      <c r="B379" s="13">
        <v>42915280.839199997</v>
      </c>
      <c r="C379" s="13" t="s">
        <v>12</v>
      </c>
      <c r="D379" s="13">
        <v>2</v>
      </c>
    </row>
    <row r="380" spans="1:4">
      <c r="A380" s="266">
        <v>44253</v>
      </c>
      <c r="B380" s="13">
        <v>25044054.782600001</v>
      </c>
      <c r="C380" s="13" t="s">
        <v>13</v>
      </c>
      <c r="D380" s="13">
        <v>3</v>
      </c>
    </row>
    <row r="381" spans="1:4">
      <c r="A381" s="266">
        <v>44155</v>
      </c>
      <c r="B381" s="13">
        <v>63230835.320100002</v>
      </c>
      <c r="C381" s="13" t="s">
        <v>12</v>
      </c>
      <c r="D381" s="13">
        <v>2</v>
      </c>
    </row>
    <row r="382" spans="1:4">
      <c r="A382" s="266">
        <v>44155</v>
      </c>
      <c r="B382" s="13">
        <v>81656646.652999997</v>
      </c>
      <c r="C382" s="13" t="s">
        <v>52</v>
      </c>
      <c r="D382" s="13">
        <v>99</v>
      </c>
    </row>
    <row r="383" spans="1:4">
      <c r="A383" s="266">
        <v>44435</v>
      </c>
      <c r="B383" s="13">
        <v>71793421.219099998</v>
      </c>
      <c r="C383" s="13" t="s">
        <v>52</v>
      </c>
      <c r="D383" s="13">
        <v>99</v>
      </c>
    </row>
    <row r="384" spans="1:4">
      <c r="A384" s="266">
        <v>43959</v>
      </c>
      <c r="B384" s="13">
        <v>88727453.924400002</v>
      </c>
      <c r="C384" s="13" t="s">
        <v>14</v>
      </c>
      <c r="D384" s="13">
        <v>4</v>
      </c>
    </row>
    <row r="385" spans="1:4">
      <c r="A385" s="266">
        <v>44463</v>
      </c>
      <c r="B385" s="13">
        <v>50039949.462800004</v>
      </c>
      <c r="C385" s="13" t="s">
        <v>12</v>
      </c>
      <c r="D385" s="13">
        <v>2</v>
      </c>
    </row>
    <row r="386" spans="1:4">
      <c r="A386" s="266">
        <v>43889</v>
      </c>
      <c r="B386" s="13">
        <v>84690591.789499998</v>
      </c>
      <c r="C386" s="13" t="s">
        <v>14</v>
      </c>
      <c r="D386" s="13">
        <v>4</v>
      </c>
    </row>
    <row r="387" spans="1:4">
      <c r="A387" s="266">
        <v>44218</v>
      </c>
      <c r="B387" s="13">
        <v>23581856.790899999</v>
      </c>
      <c r="C387" s="13" t="s">
        <v>13</v>
      </c>
      <c r="D387" s="13">
        <v>3</v>
      </c>
    </row>
    <row r="388" spans="1:4">
      <c r="A388" s="266">
        <v>44337</v>
      </c>
      <c r="B388" s="13">
        <v>169704410.8071</v>
      </c>
      <c r="C388" s="13" t="s">
        <v>7</v>
      </c>
      <c r="D388" s="13">
        <v>1</v>
      </c>
    </row>
    <row r="389" spans="1:4">
      <c r="A389" s="266">
        <v>44057</v>
      </c>
      <c r="B389" s="13">
        <v>19642866.5253</v>
      </c>
      <c r="C389" s="13" t="s">
        <v>13</v>
      </c>
      <c r="D389" s="13">
        <v>3</v>
      </c>
    </row>
    <row r="390" spans="1:4">
      <c r="A390" s="266">
        <v>44281</v>
      </c>
      <c r="B390" s="13">
        <v>59968065.790899999</v>
      </c>
      <c r="C390" s="13" t="s">
        <v>12</v>
      </c>
      <c r="D390" s="13">
        <v>2</v>
      </c>
    </row>
    <row r="391" spans="1:4">
      <c r="A391" s="266">
        <v>43945</v>
      </c>
      <c r="B391" s="13">
        <v>55455652.268799998</v>
      </c>
      <c r="C391" s="13" t="s">
        <v>52</v>
      </c>
      <c r="D391" s="13">
        <v>99</v>
      </c>
    </row>
    <row r="392" spans="1:4">
      <c r="A392" s="266">
        <v>44190</v>
      </c>
      <c r="B392" s="13">
        <v>109114255.22570001</v>
      </c>
      <c r="C392" s="13" t="s">
        <v>52</v>
      </c>
      <c r="D392" s="13">
        <v>99</v>
      </c>
    </row>
    <row r="393" spans="1:4">
      <c r="A393" s="266">
        <v>44547</v>
      </c>
      <c r="B393" s="13">
        <v>89024535.621399999</v>
      </c>
      <c r="C393" s="13" t="s">
        <v>52</v>
      </c>
      <c r="D393" s="13">
        <v>99</v>
      </c>
    </row>
    <row r="394" spans="1:4">
      <c r="A394" s="266">
        <v>44036</v>
      </c>
      <c r="B394" s="13">
        <v>160751219.21160001</v>
      </c>
      <c r="C394" s="13" t="s">
        <v>7</v>
      </c>
      <c r="D394" s="13">
        <v>1</v>
      </c>
    </row>
    <row r="395" spans="1:4">
      <c r="A395" s="266">
        <v>43994</v>
      </c>
      <c r="B395" s="13">
        <v>14395551.656099999</v>
      </c>
      <c r="C395" s="13" t="s">
        <v>13</v>
      </c>
      <c r="D395" s="13">
        <v>3</v>
      </c>
    </row>
    <row r="396" spans="1:4">
      <c r="A396" s="266">
        <v>44281</v>
      </c>
      <c r="B396" s="13">
        <v>183300843.17919999</v>
      </c>
      <c r="C396" s="13" t="s">
        <v>7</v>
      </c>
      <c r="D396" s="13">
        <v>1</v>
      </c>
    </row>
    <row r="397" spans="1:4">
      <c r="A397" s="266">
        <v>43840</v>
      </c>
      <c r="B397" s="13">
        <v>134537298.46709999</v>
      </c>
      <c r="C397" s="13" t="s">
        <v>7</v>
      </c>
      <c r="D397" s="13">
        <v>1</v>
      </c>
    </row>
    <row r="398" spans="1:4">
      <c r="A398" s="266">
        <v>44057</v>
      </c>
      <c r="B398" s="13">
        <v>97047305.2553</v>
      </c>
      <c r="C398" s="13" t="s">
        <v>14</v>
      </c>
      <c r="D398" s="13">
        <v>4</v>
      </c>
    </row>
    <row r="399" spans="1:4">
      <c r="A399" s="266">
        <v>44099</v>
      </c>
      <c r="B399" s="13">
        <v>165183911.93939999</v>
      </c>
      <c r="C399" s="13" t="s">
        <v>7</v>
      </c>
      <c r="D399" s="13">
        <v>1</v>
      </c>
    </row>
    <row r="400" spans="1:4">
      <c r="A400" s="266">
        <v>43896</v>
      </c>
      <c r="B400" s="13">
        <v>154188535.0711</v>
      </c>
      <c r="C400" s="13" t="s">
        <v>7</v>
      </c>
      <c r="D400" s="13">
        <v>1</v>
      </c>
    </row>
    <row r="401" spans="1:4">
      <c r="A401" s="266">
        <v>44078</v>
      </c>
      <c r="B401" s="13">
        <v>103561553.0009</v>
      </c>
      <c r="C401" s="13" t="s">
        <v>14</v>
      </c>
      <c r="D401" s="13">
        <v>4</v>
      </c>
    </row>
    <row r="402" spans="1:4">
      <c r="A402" s="266">
        <v>43868</v>
      </c>
      <c r="B402" s="13">
        <v>44589082.430200003</v>
      </c>
      <c r="C402" s="13" t="s">
        <v>12</v>
      </c>
      <c r="D402" s="13">
        <v>2</v>
      </c>
    </row>
    <row r="403" spans="1:4">
      <c r="A403" s="266">
        <v>44505</v>
      </c>
      <c r="B403" s="13">
        <v>57014027.874799997</v>
      </c>
      <c r="C403" s="13" t="s">
        <v>12</v>
      </c>
      <c r="D403" s="13">
        <v>2</v>
      </c>
    </row>
    <row r="404" spans="1:4">
      <c r="A404" s="266">
        <v>44309</v>
      </c>
      <c r="B404" s="13">
        <v>177588223.63339999</v>
      </c>
      <c r="C404" s="13" t="s">
        <v>7</v>
      </c>
      <c r="D404" s="13">
        <v>1</v>
      </c>
    </row>
    <row r="405" spans="1:4">
      <c r="A405" s="266">
        <v>43840</v>
      </c>
      <c r="B405" s="13">
        <v>41387041.601999998</v>
      </c>
      <c r="C405" s="13" t="s">
        <v>12</v>
      </c>
      <c r="D405" s="13">
        <v>2</v>
      </c>
    </row>
    <row r="406" spans="1:4">
      <c r="A406" s="266">
        <v>43959</v>
      </c>
      <c r="B406" s="13">
        <v>174049621.2272</v>
      </c>
      <c r="C406" s="13" t="s">
        <v>7</v>
      </c>
      <c r="D406" s="13">
        <v>1</v>
      </c>
    </row>
    <row r="407" spans="1:4">
      <c r="A407" s="266">
        <v>44519</v>
      </c>
      <c r="B407" s="13">
        <v>32291573.3431</v>
      </c>
      <c r="C407" s="13" t="s">
        <v>13</v>
      </c>
      <c r="D407" s="13">
        <v>3</v>
      </c>
    </row>
    <row r="408" spans="1:4">
      <c r="A408" s="266">
        <v>44022</v>
      </c>
      <c r="B408" s="13">
        <v>69270379.439700007</v>
      </c>
      <c r="C408" s="13" t="s">
        <v>52</v>
      </c>
      <c r="D408" s="13">
        <v>99</v>
      </c>
    </row>
    <row r="409" spans="1:4">
      <c r="A409" s="266">
        <v>44036</v>
      </c>
      <c r="B409" s="13">
        <v>60809854.307400003</v>
      </c>
      <c r="C409" s="13" t="s">
        <v>12</v>
      </c>
      <c r="D409" s="13">
        <v>2</v>
      </c>
    </row>
    <row r="410" spans="1:4">
      <c r="A410" s="266">
        <v>43889</v>
      </c>
      <c r="B410" s="13">
        <v>142217916.63389999</v>
      </c>
      <c r="C410" s="13" t="s">
        <v>7</v>
      </c>
      <c r="D410" s="13">
        <v>1</v>
      </c>
    </row>
    <row r="411" spans="1:4">
      <c r="A411" s="266">
        <v>44351</v>
      </c>
      <c r="B411" s="13">
        <v>98410560.406499997</v>
      </c>
      <c r="C411" s="13" t="s">
        <v>14</v>
      </c>
      <c r="D411" s="13">
        <v>4</v>
      </c>
    </row>
    <row r="412" spans="1:4">
      <c r="A412" s="266">
        <v>44169</v>
      </c>
      <c r="B412" s="13">
        <v>30628664.973900001</v>
      </c>
      <c r="C412" s="13" t="s">
        <v>13</v>
      </c>
      <c r="D412" s="13">
        <v>3</v>
      </c>
    </row>
    <row r="413" spans="1:4">
      <c r="A413" s="266">
        <v>44372</v>
      </c>
      <c r="B413" s="13">
        <v>50012204.053400002</v>
      </c>
      <c r="C413" s="13" t="s">
        <v>12</v>
      </c>
      <c r="D413" s="13">
        <v>2</v>
      </c>
    </row>
    <row r="414" spans="1:4">
      <c r="A414" s="266">
        <v>44379</v>
      </c>
      <c r="B414" s="13">
        <v>30307952.7852</v>
      </c>
      <c r="C414" s="13" t="s">
        <v>13</v>
      </c>
      <c r="D414" s="13">
        <v>3</v>
      </c>
    </row>
    <row r="415" spans="1:4">
      <c r="A415" s="266">
        <v>44379</v>
      </c>
      <c r="B415" s="13">
        <v>68735272.592299998</v>
      </c>
      <c r="C415" s="13" t="s">
        <v>52</v>
      </c>
      <c r="D415" s="13">
        <v>99</v>
      </c>
    </row>
    <row r="416" spans="1:4">
      <c r="A416" s="266">
        <v>44456</v>
      </c>
      <c r="B416" s="13">
        <v>68299062.929499999</v>
      </c>
      <c r="C416" s="13" t="s">
        <v>52</v>
      </c>
      <c r="D416" s="13">
        <v>99</v>
      </c>
    </row>
    <row r="417" spans="1:4">
      <c r="A417" s="266">
        <v>44295</v>
      </c>
      <c r="B417" s="13">
        <v>69826446.467600003</v>
      </c>
      <c r="C417" s="13" t="s">
        <v>52</v>
      </c>
      <c r="D417" s="13">
        <v>99</v>
      </c>
    </row>
    <row r="418" spans="1:4">
      <c r="A418" s="266">
        <v>44169</v>
      </c>
      <c r="B418" s="13">
        <v>68312962.578700006</v>
      </c>
      <c r="C418" s="13" t="s">
        <v>12</v>
      </c>
      <c r="D418" s="13">
        <v>2</v>
      </c>
    </row>
    <row r="419" spans="1:4">
      <c r="A419" s="266">
        <v>43973</v>
      </c>
      <c r="B419" s="13">
        <v>180554153.14019999</v>
      </c>
      <c r="C419" s="13" t="s">
        <v>7</v>
      </c>
      <c r="D419" s="13">
        <v>1</v>
      </c>
    </row>
    <row r="420" spans="1:4">
      <c r="A420" s="266">
        <v>44113</v>
      </c>
      <c r="B420" s="13">
        <v>96614326.321400002</v>
      </c>
      <c r="C420" s="13" t="s">
        <v>14</v>
      </c>
      <c r="D420" s="13">
        <v>4</v>
      </c>
    </row>
    <row r="421" spans="1:4">
      <c r="A421" s="266">
        <v>44218</v>
      </c>
      <c r="B421" s="13">
        <v>173986419.75369999</v>
      </c>
      <c r="C421" s="13" t="s">
        <v>7</v>
      </c>
      <c r="D421" s="13">
        <v>1</v>
      </c>
    </row>
    <row r="422" spans="1:4">
      <c r="A422" s="266">
        <v>44526</v>
      </c>
      <c r="B422" s="13">
        <v>103663586.082</v>
      </c>
      <c r="C422" s="13" t="s">
        <v>14</v>
      </c>
      <c r="D422" s="13">
        <v>4</v>
      </c>
    </row>
    <row r="423" spans="1:4">
      <c r="A423" s="266">
        <v>43980</v>
      </c>
      <c r="B423" s="13">
        <v>62107378.860799998</v>
      </c>
      <c r="C423" s="13" t="s">
        <v>52</v>
      </c>
      <c r="D423" s="13">
        <v>99</v>
      </c>
    </row>
    <row r="424" spans="1:4">
      <c r="A424" s="266">
        <v>43910</v>
      </c>
      <c r="B424" s="13">
        <v>106064047.6101</v>
      </c>
      <c r="C424" s="13" t="s">
        <v>52</v>
      </c>
      <c r="D424" s="13">
        <v>99</v>
      </c>
    </row>
    <row r="425" spans="1:4">
      <c r="A425" s="266">
        <v>44477</v>
      </c>
      <c r="B425" s="13">
        <v>52611766.438500002</v>
      </c>
      <c r="C425" s="13" t="s">
        <v>12</v>
      </c>
      <c r="D425" s="13">
        <v>2</v>
      </c>
    </row>
    <row r="426" spans="1:4">
      <c r="A426" s="266">
        <v>43826</v>
      </c>
      <c r="B426" s="13">
        <v>166319434.24239999</v>
      </c>
      <c r="C426" s="13" t="s">
        <v>7</v>
      </c>
      <c r="D426" s="13">
        <v>1</v>
      </c>
    </row>
    <row r="427" spans="1:4">
      <c r="A427" s="266">
        <v>44001</v>
      </c>
      <c r="B427" s="13">
        <v>101092943.2137</v>
      </c>
      <c r="C427" s="13" t="s">
        <v>14</v>
      </c>
      <c r="D427" s="13">
        <v>4</v>
      </c>
    </row>
    <row r="428" spans="1:4">
      <c r="A428" s="266">
        <v>44477</v>
      </c>
      <c r="B428" s="13">
        <v>160014346.56560001</v>
      </c>
      <c r="C428" s="13" t="s">
        <v>7</v>
      </c>
      <c r="D428" s="13">
        <v>1</v>
      </c>
    </row>
    <row r="429" spans="1:4">
      <c r="A429" s="266">
        <v>43826</v>
      </c>
      <c r="B429" s="13">
        <v>138144908.78490001</v>
      </c>
      <c r="C429" s="13" t="s">
        <v>14</v>
      </c>
      <c r="D429" s="13">
        <v>4</v>
      </c>
    </row>
    <row r="430" spans="1:4">
      <c r="A430" s="266">
        <v>44456</v>
      </c>
      <c r="B430" s="13">
        <v>29928736.8508</v>
      </c>
      <c r="C430" s="13" t="s">
        <v>13</v>
      </c>
      <c r="D430" s="13">
        <v>3</v>
      </c>
    </row>
    <row r="431" spans="1:4">
      <c r="A431" s="266">
        <v>44540</v>
      </c>
      <c r="B431" s="13">
        <v>33654176.636100002</v>
      </c>
      <c r="C431" s="13" t="s">
        <v>13</v>
      </c>
      <c r="D431" s="13">
        <v>3</v>
      </c>
    </row>
    <row r="432" spans="1:4">
      <c r="A432" s="266">
        <v>44365</v>
      </c>
      <c r="B432" s="13">
        <v>52229267.723399997</v>
      </c>
      <c r="C432" s="13" t="s">
        <v>12</v>
      </c>
      <c r="D432" s="13">
        <v>2</v>
      </c>
    </row>
    <row r="433" spans="1:4">
      <c r="A433" s="266">
        <v>43854</v>
      </c>
      <c r="B433" s="13">
        <v>90213630.608099997</v>
      </c>
      <c r="C433" s="13" t="s">
        <v>52</v>
      </c>
      <c r="D433" s="13">
        <v>99</v>
      </c>
    </row>
    <row r="434" spans="1:4">
      <c r="A434" s="266">
        <v>44421</v>
      </c>
      <c r="B434" s="13">
        <v>68861100.671100006</v>
      </c>
      <c r="C434" s="13" t="s">
        <v>52</v>
      </c>
      <c r="D434" s="13">
        <v>99</v>
      </c>
    </row>
    <row r="435" spans="1:4">
      <c r="A435" s="266">
        <v>44393</v>
      </c>
      <c r="B435" s="13">
        <v>90605669.785300002</v>
      </c>
      <c r="C435" s="13" t="s">
        <v>14</v>
      </c>
      <c r="D435" s="13">
        <v>4</v>
      </c>
    </row>
    <row r="436" spans="1:4">
      <c r="A436" s="266">
        <v>43987</v>
      </c>
      <c r="B436" s="13">
        <v>94343597.907199994</v>
      </c>
      <c r="C436" s="13" t="s">
        <v>14</v>
      </c>
      <c r="D436" s="13">
        <v>4</v>
      </c>
    </row>
    <row r="437" spans="1:4">
      <c r="A437" s="266">
        <v>43973</v>
      </c>
      <c r="B437" s="13">
        <v>79683222.339399993</v>
      </c>
      <c r="C437" s="13" t="s">
        <v>12</v>
      </c>
      <c r="D437" s="13">
        <v>2</v>
      </c>
    </row>
    <row r="438" spans="1:4">
      <c r="A438" s="266">
        <v>44029</v>
      </c>
      <c r="B438" s="13">
        <v>162454774.47099999</v>
      </c>
      <c r="C438" s="13" t="s">
        <v>7</v>
      </c>
      <c r="D438" s="13">
        <v>1</v>
      </c>
    </row>
    <row r="439" spans="1:4">
      <c r="A439" s="266">
        <v>43931</v>
      </c>
      <c r="B439" s="13">
        <v>24875121.540899999</v>
      </c>
      <c r="C439" s="13" t="s">
        <v>13</v>
      </c>
      <c r="D439" s="13">
        <v>3</v>
      </c>
    </row>
    <row r="440" spans="1:4">
      <c r="A440" s="266">
        <v>44435</v>
      </c>
      <c r="B440" s="13">
        <v>29914307.339499999</v>
      </c>
      <c r="C440" s="13" t="s">
        <v>13</v>
      </c>
      <c r="D440" s="13">
        <v>3</v>
      </c>
    </row>
    <row r="441" spans="1:4">
      <c r="A441" s="266">
        <v>44351</v>
      </c>
      <c r="B441" s="13">
        <v>29704543.3719</v>
      </c>
      <c r="C441" s="13" t="s">
        <v>13</v>
      </c>
      <c r="D441" s="13">
        <v>3</v>
      </c>
    </row>
    <row r="442" spans="1:4">
      <c r="A442" s="266">
        <v>44547</v>
      </c>
      <c r="B442" s="13">
        <v>130730753.6559</v>
      </c>
      <c r="C442" s="13" t="s">
        <v>14</v>
      </c>
      <c r="D442" s="13">
        <v>4</v>
      </c>
    </row>
    <row r="443" spans="1:4">
      <c r="A443" s="266">
        <v>43889</v>
      </c>
      <c r="B443" s="13">
        <v>90970895.029799998</v>
      </c>
      <c r="C443" s="13" t="s">
        <v>52</v>
      </c>
      <c r="D443" s="13">
        <v>99</v>
      </c>
    </row>
    <row r="444" spans="1:4">
      <c r="A444" s="266">
        <v>44540</v>
      </c>
      <c r="B444" s="13">
        <v>78944053.185100004</v>
      </c>
      <c r="C444" s="13" t="s">
        <v>52</v>
      </c>
      <c r="D444" s="13">
        <v>99</v>
      </c>
    </row>
    <row r="445" spans="1:4">
      <c r="A445" s="266">
        <v>44274</v>
      </c>
      <c r="B445" s="13">
        <v>75191677.535699993</v>
      </c>
      <c r="C445" s="13" t="s">
        <v>52</v>
      </c>
      <c r="D445" s="13">
        <v>99</v>
      </c>
    </row>
    <row r="446" spans="1:4">
      <c r="A446" s="266">
        <v>44323</v>
      </c>
      <c r="B446" s="13">
        <v>90283658.164299995</v>
      </c>
      <c r="C446" s="13" t="s">
        <v>14</v>
      </c>
      <c r="D446" s="13">
        <v>4</v>
      </c>
    </row>
    <row r="447" spans="1:4">
      <c r="A447" s="266">
        <v>44414</v>
      </c>
      <c r="B447" s="13">
        <v>69586105.384200007</v>
      </c>
      <c r="C447" s="13" t="s">
        <v>52</v>
      </c>
      <c r="D447" s="13">
        <v>99</v>
      </c>
    </row>
    <row r="448" spans="1:4">
      <c r="A448" s="266">
        <v>44498</v>
      </c>
      <c r="B448" s="13">
        <v>112939026.14830001</v>
      </c>
      <c r="C448" s="13" t="s">
        <v>14</v>
      </c>
      <c r="D448" s="13">
        <v>4</v>
      </c>
    </row>
    <row r="449" spans="1:4">
      <c r="A449" s="266">
        <v>44218</v>
      </c>
      <c r="B449" s="13">
        <v>81624930.242300004</v>
      </c>
      <c r="C449" s="13" t="s">
        <v>14</v>
      </c>
      <c r="D449" s="13">
        <v>4</v>
      </c>
    </row>
    <row r="450" spans="1:4">
      <c r="A450" s="266">
        <v>44246</v>
      </c>
      <c r="B450" s="13">
        <v>92282169.158899993</v>
      </c>
      <c r="C450" s="13" t="s">
        <v>14</v>
      </c>
      <c r="D450" s="13">
        <v>4</v>
      </c>
    </row>
    <row r="451" spans="1:4">
      <c r="A451" s="266">
        <v>44463</v>
      </c>
      <c r="B451" s="13">
        <v>155830230.32589999</v>
      </c>
      <c r="C451" s="13" t="s">
        <v>7</v>
      </c>
      <c r="D451" s="13">
        <v>1</v>
      </c>
    </row>
    <row r="452" spans="1:4">
      <c r="A452" s="266">
        <v>44526</v>
      </c>
      <c r="B452" s="13">
        <v>32058624.1756</v>
      </c>
      <c r="C452" s="13" t="s">
        <v>13</v>
      </c>
      <c r="D452" s="13">
        <v>3</v>
      </c>
    </row>
    <row r="453" spans="1:4">
      <c r="A453" s="266">
        <v>44337</v>
      </c>
      <c r="B453" s="13">
        <v>69097278.640799999</v>
      </c>
      <c r="C453" s="13" t="s">
        <v>52</v>
      </c>
      <c r="D453" s="13">
        <v>99</v>
      </c>
    </row>
    <row r="454" spans="1:4">
      <c r="A454" s="266">
        <v>44092</v>
      </c>
      <c r="B454" s="13">
        <v>70746807.5669</v>
      </c>
      <c r="C454" s="13" t="s">
        <v>52</v>
      </c>
      <c r="D454" s="13">
        <v>99</v>
      </c>
    </row>
    <row r="455" spans="1:4">
      <c r="A455" s="266">
        <v>43875</v>
      </c>
      <c r="B455" s="13">
        <v>44467327.913199998</v>
      </c>
      <c r="C455" s="13" t="s">
        <v>12</v>
      </c>
      <c r="D455" s="13">
        <v>2</v>
      </c>
    </row>
    <row r="456" spans="1:4">
      <c r="A456" s="266">
        <v>43966</v>
      </c>
      <c r="B456" s="13">
        <v>170191605.60820001</v>
      </c>
      <c r="C456" s="13" t="s">
        <v>7</v>
      </c>
      <c r="D456" s="13">
        <v>1</v>
      </c>
    </row>
    <row r="457" spans="1:4">
      <c r="A457" s="266">
        <v>43847</v>
      </c>
      <c r="B457" s="13">
        <v>30348162.096500002</v>
      </c>
      <c r="C457" s="13" t="s">
        <v>13</v>
      </c>
      <c r="D457" s="13">
        <v>3</v>
      </c>
    </row>
    <row r="458" spans="1:4">
      <c r="A458" s="266">
        <v>44036</v>
      </c>
      <c r="B458" s="13">
        <v>16467133.530400001</v>
      </c>
      <c r="C458" s="13" t="s">
        <v>13</v>
      </c>
      <c r="D458" s="13">
        <v>3</v>
      </c>
    </row>
    <row r="459" spans="1:4">
      <c r="A459" s="266">
        <v>44169</v>
      </c>
      <c r="B459" s="13">
        <v>81713993.777700007</v>
      </c>
      <c r="C459" s="13" t="s">
        <v>52</v>
      </c>
      <c r="D459" s="13">
        <v>99</v>
      </c>
    </row>
    <row r="460" spans="1:4">
      <c r="A460" s="266">
        <v>44183</v>
      </c>
      <c r="B460" s="13">
        <v>214961869.8468</v>
      </c>
      <c r="C460" s="13" t="s">
        <v>7</v>
      </c>
      <c r="D460" s="13">
        <v>1</v>
      </c>
    </row>
    <row r="461" spans="1:4">
      <c r="A461" s="266">
        <v>44008</v>
      </c>
      <c r="B461" s="13">
        <v>14985573.021199999</v>
      </c>
      <c r="C461" s="13" t="s">
        <v>13</v>
      </c>
      <c r="D461" s="13">
        <v>3</v>
      </c>
    </row>
    <row r="462" spans="1:4">
      <c r="A462" s="266">
        <v>44449</v>
      </c>
      <c r="B462" s="13">
        <v>30327922.5328</v>
      </c>
      <c r="C462" s="13" t="s">
        <v>13</v>
      </c>
      <c r="D462" s="13">
        <v>3</v>
      </c>
    </row>
    <row r="463" spans="1:4">
      <c r="A463" s="266">
        <v>44281</v>
      </c>
      <c r="B463" s="13">
        <v>28140029.746100001</v>
      </c>
      <c r="C463" s="13" t="s">
        <v>13</v>
      </c>
      <c r="D463" s="13">
        <v>3</v>
      </c>
    </row>
    <row r="464" spans="1:4">
      <c r="A464" s="266">
        <v>44519</v>
      </c>
      <c r="B464" s="13">
        <v>55773354.037900001</v>
      </c>
      <c r="C464" s="13" t="s">
        <v>12</v>
      </c>
      <c r="D464" s="13">
        <v>2</v>
      </c>
    </row>
    <row r="465" spans="1:4">
      <c r="A465" s="266">
        <v>44407</v>
      </c>
      <c r="B465" s="13">
        <v>161423063.64590001</v>
      </c>
      <c r="C465" s="13" t="s">
        <v>7</v>
      </c>
      <c r="D465" s="13">
        <v>1</v>
      </c>
    </row>
    <row r="466" spans="1:4">
      <c r="A466" s="266">
        <v>44442</v>
      </c>
      <c r="B466" s="13">
        <v>53218021.435000002</v>
      </c>
      <c r="C466" s="13" t="s">
        <v>12</v>
      </c>
      <c r="D466" s="13">
        <v>2</v>
      </c>
    </row>
    <row r="467" spans="1:4">
      <c r="A467" s="266">
        <v>44092</v>
      </c>
      <c r="B467" s="13">
        <v>158031498.57609999</v>
      </c>
      <c r="C467" s="13" t="s">
        <v>7</v>
      </c>
      <c r="D467" s="13">
        <v>1</v>
      </c>
    </row>
    <row r="468" spans="1:4">
      <c r="A468" s="266">
        <v>44344</v>
      </c>
      <c r="B468" s="13">
        <v>172707088.62970001</v>
      </c>
      <c r="C468" s="13" t="s">
        <v>7</v>
      </c>
      <c r="D468" s="13">
        <v>1</v>
      </c>
    </row>
    <row r="469" spans="1:4">
      <c r="A469" s="266">
        <v>44330</v>
      </c>
      <c r="B469" s="13">
        <v>28651671.343600001</v>
      </c>
      <c r="C469" s="13" t="s">
        <v>13</v>
      </c>
      <c r="D469" s="13">
        <v>3</v>
      </c>
    </row>
    <row r="470" spans="1:4">
      <c r="A470" s="266">
        <v>44484</v>
      </c>
      <c r="B470" s="13">
        <v>97144750.599099994</v>
      </c>
      <c r="C470" s="13" t="s">
        <v>14</v>
      </c>
      <c r="D470" s="13">
        <v>4</v>
      </c>
    </row>
    <row r="471" spans="1:4">
      <c r="A471" s="266">
        <v>44505</v>
      </c>
      <c r="B471" s="13">
        <v>71433646.935399994</v>
      </c>
      <c r="C471" s="13" t="s">
        <v>52</v>
      </c>
      <c r="D471" s="13">
        <v>99</v>
      </c>
    </row>
    <row r="472" spans="1:4">
      <c r="A472" s="266">
        <v>44155</v>
      </c>
      <c r="B472" s="13">
        <v>188032118.89320001</v>
      </c>
      <c r="C472" s="13" t="s">
        <v>7</v>
      </c>
      <c r="D472" s="13">
        <v>1</v>
      </c>
    </row>
    <row r="473" spans="1:4">
      <c r="A473" s="266">
        <v>43924</v>
      </c>
      <c r="B473" s="13">
        <v>26035013.996100001</v>
      </c>
      <c r="C473" s="13" t="s">
        <v>13</v>
      </c>
      <c r="D473" s="13">
        <v>3</v>
      </c>
    </row>
    <row r="474" spans="1:4">
      <c r="A474" s="266">
        <v>43896</v>
      </c>
      <c r="B474" s="13">
        <v>96079599.6294</v>
      </c>
      <c r="C474" s="13" t="s">
        <v>14</v>
      </c>
      <c r="D474" s="13">
        <v>4</v>
      </c>
    </row>
    <row r="475" spans="1:4">
      <c r="A475" s="266">
        <v>44421</v>
      </c>
      <c r="B475" s="13">
        <v>29459399.793900002</v>
      </c>
      <c r="C475" s="13" t="s">
        <v>13</v>
      </c>
      <c r="D475" s="13">
        <v>3</v>
      </c>
    </row>
    <row r="476" spans="1:4">
      <c r="A476" s="266">
        <v>44211</v>
      </c>
      <c r="B476" s="13">
        <v>79065232.792199999</v>
      </c>
      <c r="C476" s="13" t="s">
        <v>14</v>
      </c>
      <c r="D476" s="13">
        <v>4</v>
      </c>
    </row>
    <row r="477" spans="1:4">
      <c r="A477" s="266">
        <v>44498</v>
      </c>
      <c r="B477" s="13">
        <v>158895218.54499999</v>
      </c>
      <c r="C477" s="13" t="s">
        <v>7</v>
      </c>
      <c r="D477" s="13">
        <v>1</v>
      </c>
    </row>
    <row r="478" spans="1:4">
      <c r="A478" s="266">
        <v>43924</v>
      </c>
      <c r="B478" s="13">
        <v>48642219.787900001</v>
      </c>
      <c r="C478" s="13" t="s">
        <v>52</v>
      </c>
      <c r="D478" s="13">
        <v>99</v>
      </c>
    </row>
    <row r="479" spans="1:4">
      <c r="A479" s="266">
        <v>44442</v>
      </c>
      <c r="B479" s="13">
        <v>160783969.88</v>
      </c>
      <c r="C479" s="13" t="s">
        <v>7</v>
      </c>
      <c r="D479" s="13">
        <v>1</v>
      </c>
    </row>
    <row r="480" spans="1:4">
      <c r="A480" s="266">
        <v>43833</v>
      </c>
      <c r="B480" s="13">
        <v>29429238.0284</v>
      </c>
      <c r="C480" s="13" t="s">
        <v>13</v>
      </c>
      <c r="D480" s="13">
        <v>3</v>
      </c>
    </row>
    <row r="481" spans="1:4">
      <c r="A481" s="266">
        <v>44344</v>
      </c>
      <c r="B481" s="13">
        <v>29111366.934099998</v>
      </c>
      <c r="C481" s="13" t="s">
        <v>13</v>
      </c>
      <c r="D481" s="13">
        <v>3</v>
      </c>
    </row>
    <row r="482" spans="1:4">
      <c r="A482" s="266">
        <v>43980</v>
      </c>
      <c r="B482" s="13">
        <v>90640919.921000004</v>
      </c>
      <c r="C482" s="13" t="s">
        <v>14</v>
      </c>
      <c r="D482" s="13">
        <v>4</v>
      </c>
    </row>
    <row r="483" spans="1:4">
      <c r="A483" s="266">
        <v>44162</v>
      </c>
      <c r="B483" s="13">
        <v>111289557.0905</v>
      </c>
      <c r="C483" s="13" t="s">
        <v>14</v>
      </c>
      <c r="D483" s="13">
        <v>4</v>
      </c>
    </row>
    <row r="484" spans="1:4">
      <c r="A484" s="266">
        <v>44008</v>
      </c>
      <c r="B484" s="13">
        <v>69982560.293799996</v>
      </c>
      <c r="C484" s="13" t="s">
        <v>52</v>
      </c>
      <c r="D484" s="13">
        <v>99</v>
      </c>
    </row>
    <row r="485" spans="1:4">
      <c r="A485" s="266">
        <v>44393</v>
      </c>
      <c r="B485" s="13">
        <v>68127979.9912</v>
      </c>
      <c r="C485" s="13" t="s">
        <v>52</v>
      </c>
      <c r="D485" s="13">
        <v>99</v>
      </c>
    </row>
    <row r="486" spans="1:4">
      <c r="A486" s="266">
        <v>44358</v>
      </c>
      <c r="B486" s="13">
        <v>70868225.539299995</v>
      </c>
      <c r="C486" s="13" t="s">
        <v>52</v>
      </c>
      <c r="D486" s="13">
        <v>99</v>
      </c>
    </row>
    <row r="487" spans="1:4">
      <c r="A487" s="266">
        <v>44386</v>
      </c>
      <c r="B487" s="13">
        <v>166018463.97679999</v>
      </c>
      <c r="C487" s="13" t="s">
        <v>7</v>
      </c>
      <c r="D487" s="13">
        <v>1</v>
      </c>
    </row>
    <row r="488" spans="1:4">
      <c r="A488" s="266">
        <v>43910</v>
      </c>
      <c r="B488" s="13">
        <v>183692325.06119999</v>
      </c>
      <c r="C488" s="13" t="s">
        <v>7</v>
      </c>
      <c r="D488" s="13">
        <v>1</v>
      </c>
    </row>
    <row r="489" spans="1:4">
      <c r="A489" s="266">
        <v>44113</v>
      </c>
      <c r="B489" s="13">
        <v>161472494.58790001</v>
      </c>
      <c r="C489" s="13" t="s">
        <v>7</v>
      </c>
      <c r="D489" s="13">
        <v>1</v>
      </c>
    </row>
    <row r="490" spans="1:4">
      <c r="A490" s="266">
        <v>44295</v>
      </c>
      <c r="B490" s="13">
        <v>88806885.945899993</v>
      </c>
      <c r="C490" s="13" t="s">
        <v>14</v>
      </c>
      <c r="D490" s="13">
        <v>4</v>
      </c>
    </row>
    <row r="491" spans="1:4">
      <c r="A491" s="266">
        <v>44365</v>
      </c>
      <c r="B491" s="13">
        <v>95338010.524700001</v>
      </c>
      <c r="C491" s="13" t="s">
        <v>14</v>
      </c>
      <c r="D491" s="13">
        <v>4</v>
      </c>
    </row>
    <row r="492" spans="1:4">
      <c r="A492" s="266">
        <v>43959</v>
      </c>
      <c r="B492" s="13">
        <v>76899876.619599998</v>
      </c>
      <c r="C492" s="13" t="s">
        <v>12</v>
      </c>
      <c r="D492" s="13">
        <v>2</v>
      </c>
    </row>
    <row r="493" spans="1:4">
      <c r="A493" s="266">
        <v>44288</v>
      </c>
      <c r="B493" s="13">
        <v>207893555.28870001</v>
      </c>
      <c r="C493" s="13" t="s">
        <v>7</v>
      </c>
      <c r="D493" s="13">
        <v>1</v>
      </c>
    </row>
    <row r="494" spans="1:4">
      <c r="A494" s="266">
        <v>44484</v>
      </c>
      <c r="B494" s="13">
        <v>31167431.750799999</v>
      </c>
      <c r="C494" s="13" t="s">
        <v>13</v>
      </c>
      <c r="D494" s="13">
        <v>3</v>
      </c>
    </row>
    <row r="495" spans="1:4">
      <c r="A495" s="266">
        <v>44526</v>
      </c>
      <c r="B495" s="13">
        <v>74280451.514300004</v>
      </c>
      <c r="C495" s="13" t="s">
        <v>52</v>
      </c>
      <c r="D495" s="13">
        <v>99</v>
      </c>
    </row>
    <row r="496" spans="1:4">
      <c r="A496" s="266">
        <v>44407</v>
      </c>
      <c r="B496" s="13">
        <v>71035215.046499997</v>
      </c>
      <c r="C496" s="13" t="s">
        <v>52</v>
      </c>
      <c r="D496" s="13">
        <v>99</v>
      </c>
    </row>
    <row r="497" spans="1:4">
      <c r="A497" s="266">
        <v>44106</v>
      </c>
      <c r="B497" s="13">
        <v>71937521.997299999</v>
      </c>
      <c r="C497" s="13" t="s">
        <v>52</v>
      </c>
      <c r="D497" s="13">
        <v>99</v>
      </c>
    </row>
    <row r="498" spans="1:4">
      <c r="A498" s="266">
        <v>44120</v>
      </c>
      <c r="B498" s="13">
        <v>92837018.209600002</v>
      </c>
      <c r="C498" s="13" t="s">
        <v>14</v>
      </c>
      <c r="D498" s="13">
        <v>4</v>
      </c>
    </row>
    <row r="499" spans="1:4">
      <c r="A499" s="266">
        <v>44197</v>
      </c>
      <c r="B499" s="13">
        <v>20570202.805500001</v>
      </c>
      <c r="C499" s="13" t="s">
        <v>13</v>
      </c>
      <c r="D499" s="13">
        <v>3</v>
      </c>
    </row>
    <row r="500" spans="1:4">
      <c r="A500" s="266">
        <v>43973</v>
      </c>
      <c r="B500" s="13">
        <v>16389324.7611</v>
      </c>
      <c r="C500" s="13" t="s">
        <v>13</v>
      </c>
      <c r="D500" s="13">
        <v>3</v>
      </c>
    </row>
    <row r="501" spans="1:4">
      <c r="A501" s="266">
        <v>43917</v>
      </c>
      <c r="B501" s="13">
        <v>93232977.547099993</v>
      </c>
      <c r="C501" s="13" t="s">
        <v>14</v>
      </c>
      <c r="D501" s="13">
        <v>4</v>
      </c>
    </row>
    <row r="502" spans="1:4">
      <c r="A502" s="266">
        <v>44218</v>
      </c>
      <c r="B502" s="13">
        <v>56847031.942299999</v>
      </c>
      <c r="C502" s="13" t="s">
        <v>12</v>
      </c>
      <c r="D502" s="13">
        <v>2</v>
      </c>
    </row>
    <row r="503" spans="1:4">
      <c r="A503" s="266">
        <v>44414</v>
      </c>
      <c r="B503" s="13">
        <v>158843711.9939</v>
      </c>
      <c r="C503" s="13" t="s">
        <v>7</v>
      </c>
      <c r="D503" s="13">
        <v>1</v>
      </c>
    </row>
    <row r="504" spans="1:4">
      <c r="A504" s="266">
        <v>44519</v>
      </c>
      <c r="B504" s="13">
        <v>171602672.43220001</v>
      </c>
      <c r="C504" s="13" t="s">
        <v>7</v>
      </c>
      <c r="D504" s="13">
        <v>1</v>
      </c>
    </row>
    <row r="505" spans="1:4">
      <c r="A505" s="266">
        <v>44309</v>
      </c>
      <c r="B505" s="13">
        <v>70488217.530900002</v>
      </c>
      <c r="C505" s="13" t="s">
        <v>52</v>
      </c>
      <c r="D505" s="13">
        <v>99</v>
      </c>
    </row>
    <row r="506" spans="1:4">
      <c r="A506" s="266">
        <v>44498</v>
      </c>
      <c r="B506" s="13">
        <v>71861080.262199998</v>
      </c>
      <c r="C506" s="13" t="s">
        <v>52</v>
      </c>
      <c r="D506" s="13">
        <v>99</v>
      </c>
    </row>
    <row r="507" spans="1:4">
      <c r="A507" s="266">
        <v>44162</v>
      </c>
      <c r="B507" s="13">
        <v>81870140.930899993</v>
      </c>
      <c r="C507" s="13" t="s">
        <v>52</v>
      </c>
      <c r="D507" s="13">
        <v>99</v>
      </c>
    </row>
    <row r="508" spans="1:4">
      <c r="A508" s="266">
        <v>44190</v>
      </c>
      <c r="B508" s="13">
        <v>94447259.553900003</v>
      </c>
      <c r="C508" s="13" t="s">
        <v>12</v>
      </c>
      <c r="D508" s="13">
        <v>2</v>
      </c>
    </row>
    <row r="509" spans="1:4">
      <c r="A509" s="266">
        <v>44071</v>
      </c>
      <c r="B509" s="13">
        <v>60638036.958800003</v>
      </c>
      <c r="C509" s="13" t="s">
        <v>12</v>
      </c>
      <c r="D509" s="13">
        <v>2</v>
      </c>
    </row>
    <row r="510" spans="1:4">
      <c r="A510" s="266">
        <v>44225</v>
      </c>
      <c r="B510" s="13">
        <v>85436810.898499995</v>
      </c>
      <c r="C510" s="13" t="s">
        <v>14</v>
      </c>
      <c r="D510" s="13">
        <v>4</v>
      </c>
    </row>
    <row r="511" spans="1:4">
      <c r="A511" s="266">
        <v>43840</v>
      </c>
      <c r="B511" s="13">
        <v>30233892.960200001</v>
      </c>
      <c r="C511" s="13" t="s">
        <v>13</v>
      </c>
      <c r="D511" s="13">
        <v>3</v>
      </c>
    </row>
    <row r="512" spans="1:4">
      <c r="A512" s="266">
        <v>44211</v>
      </c>
      <c r="B512" s="13">
        <v>171761312.11379999</v>
      </c>
      <c r="C512" s="13" t="s">
        <v>7</v>
      </c>
      <c r="D512" s="13">
        <v>1</v>
      </c>
    </row>
    <row r="513" spans="1:4">
      <c r="A513" s="266">
        <v>43994</v>
      </c>
      <c r="B513" s="13">
        <v>93405462.394099995</v>
      </c>
      <c r="C513" s="13" t="s">
        <v>14</v>
      </c>
      <c r="D513" s="13">
        <v>4</v>
      </c>
    </row>
    <row r="514" spans="1:4">
      <c r="A514" s="266">
        <v>44148</v>
      </c>
      <c r="B514" s="13">
        <v>59838095.893700004</v>
      </c>
      <c r="C514" s="13" t="s">
        <v>12</v>
      </c>
      <c r="D514" s="13">
        <v>2</v>
      </c>
    </row>
    <row r="515" spans="1:4">
      <c r="A515" s="266">
        <v>44190</v>
      </c>
      <c r="B515" s="13">
        <v>234830287.23230001</v>
      </c>
      <c r="C515" s="13" t="s">
        <v>7</v>
      </c>
      <c r="D515" s="13">
        <v>1</v>
      </c>
    </row>
    <row r="516" spans="1:4">
      <c r="A516" s="266">
        <v>44302</v>
      </c>
      <c r="B516" s="13">
        <v>175073042.55540001</v>
      </c>
      <c r="C516" s="13" t="s">
        <v>7</v>
      </c>
      <c r="D516" s="13">
        <v>1</v>
      </c>
    </row>
    <row r="517" spans="1:4">
      <c r="A517" s="266">
        <v>44302</v>
      </c>
      <c r="B517" s="13">
        <v>90232880.979100004</v>
      </c>
      <c r="C517" s="13" t="s">
        <v>14</v>
      </c>
      <c r="D517" s="13">
        <v>4</v>
      </c>
    </row>
    <row r="518" spans="1:4">
      <c r="A518" s="266">
        <v>44120</v>
      </c>
      <c r="B518" s="13">
        <v>72017211.328500003</v>
      </c>
      <c r="C518" s="13" t="s">
        <v>52</v>
      </c>
      <c r="D518" s="13">
        <v>99</v>
      </c>
    </row>
    <row r="519" spans="1:4">
      <c r="A519" s="266">
        <v>44463</v>
      </c>
      <c r="B519" s="13">
        <v>68648158.0792</v>
      </c>
      <c r="C519" s="13" t="s">
        <v>52</v>
      </c>
      <c r="D519" s="13">
        <v>99</v>
      </c>
    </row>
    <row r="520" spans="1:4">
      <c r="A520" s="266">
        <v>44036</v>
      </c>
      <c r="B520" s="13">
        <v>73158825.920900002</v>
      </c>
      <c r="C520" s="13" t="s">
        <v>52</v>
      </c>
      <c r="D520" s="13">
        <v>99</v>
      </c>
    </row>
    <row r="521" spans="1:4">
      <c r="A521" s="266">
        <v>44001</v>
      </c>
      <c r="B521" s="13">
        <v>68103129.652999997</v>
      </c>
      <c r="C521" s="13" t="s">
        <v>52</v>
      </c>
      <c r="D521" s="13">
        <v>99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CF0F-6602-B746-BBF1-77A2BCB3CC5A}">
  <dimension ref="B3:N33"/>
  <sheetViews>
    <sheetView topLeftCell="A11" zoomScale="117" workbookViewId="0">
      <selection activeCell="L32" sqref="L32"/>
    </sheetView>
  </sheetViews>
  <sheetFormatPr baseColWidth="10" defaultColWidth="11" defaultRowHeight="16"/>
  <cols>
    <col min="2" max="2" width="24" bestFit="1" customWidth="1"/>
    <col min="3" max="3" width="15.1640625" bestFit="1" customWidth="1"/>
    <col min="4" max="4" width="14" bestFit="1" customWidth="1"/>
    <col min="5" max="5" width="15" bestFit="1" customWidth="1"/>
    <col min="6" max="6" width="18.1640625" bestFit="1" customWidth="1"/>
    <col min="7" max="7" width="11" bestFit="1" customWidth="1"/>
    <col min="10" max="10" width="20.83203125" bestFit="1" customWidth="1"/>
    <col min="11" max="11" width="15.1640625" bestFit="1" customWidth="1"/>
    <col min="12" max="12" width="14" bestFit="1" customWidth="1"/>
    <col min="13" max="13" width="15" bestFit="1" customWidth="1"/>
    <col min="14" max="14" width="18.1640625" bestFit="1" customWidth="1"/>
  </cols>
  <sheetData>
    <row r="3" spans="2:14">
      <c r="B3" t="s">
        <v>48</v>
      </c>
      <c r="C3" t="s">
        <v>55</v>
      </c>
      <c r="D3" t="s">
        <v>3</v>
      </c>
      <c r="E3" t="s">
        <v>5</v>
      </c>
      <c r="F3" t="s">
        <v>56</v>
      </c>
      <c r="G3" t="s">
        <v>57</v>
      </c>
    </row>
    <row r="4" spans="2:14">
      <c r="B4">
        <v>4200128496.5889001</v>
      </c>
      <c r="C4">
        <v>140948430</v>
      </c>
      <c r="D4">
        <v>2205088855</v>
      </c>
      <c r="E4">
        <v>21940206</v>
      </c>
      <c r="F4" t="s">
        <v>58</v>
      </c>
      <c r="G4" t="s">
        <v>59</v>
      </c>
    </row>
    <row r="5" spans="2:14">
      <c r="B5">
        <v>5592548253.4162998</v>
      </c>
      <c r="C5">
        <v>253709093</v>
      </c>
      <c r="D5">
        <v>2999748096</v>
      </c>
      <c r="F5" t="s">
        <v>33</v>
      </c>
      <c r="G5" t="s">
        <v>60</v>
      </c>
    </row>
    <row r="6" spans="2:14">
      <c r="B6">
        <v>3848725176.2388</v>
      </c>
      <c r="C6">
        <v>141821110</v>
      </c>
      <c r="D6">
        <v>2094767881</v>
      </c>
      <c r="E6">
        <v>22144774</v>
      </c>
      <c r="F6" t="s">
        <v>58</v>
      </c>
      <c r="G6" t="s">
        <v>60</v>
      </c>
    </row>
    <row r="7" spans="2:14">
      <c r="B7">
        <v>4448679389.1402998</v>
      </c>
      <c r="C7">
        <v>135923858</v>
      </c>
      <c r="D7">
        <v>2411838435</v>
      </c>
      <c r="E7">
        <v>21781221</v>
      </c>
      <c r="F7" t="s">
        <v>58</v>
      </c>
      <c r="G7" t="s">
        <v>61</v>
      </c>
    </row>
    <row r="8" spans="2:14">
      <c r="B8">
        <v>5659790538.526</v>
      </c>
      <c r="C8">
        <v>216974922</v>
      </c>
      <c r="D8">
        <v>2904725271</v>
      </c>
      <c r="F8" t="s">
        <v>33</v>
      </c>
      <c r="G8" t="s">
        <v>59</v>
      </c>
    </row>
    <row r="9" spans="2:14">
      <c r="B9">
        <v>5858281323.7580004</v>
      </c>
      <c r="C9">
        <v>207081187</v>
      </c>
      <c r="D9">
        <v>3106948309</v>
      </c>
      <c r="F9" t="s">
        <v>33</v>
      </c>
      <c r="G9" t="s">
        <v>61</v>
      </c>
    </row>
    <row r="13" spans="2:14">
      <c r="B13" s="2" t="s">
        <v>56</v>
      </c>
      <c r="C13" s="2" t="s">
        <v>57</v>
      </c>
      <c r="D13" t="s">
        <v>51</v>
      </c>
      <c r="E13" t="s">
        <v>62</v>
      </c>
      <c r="F13" t="s">
        <v>9</v>
      </c>
      <c r="J13" s="2" t="s">
        <v>56</v>
      </c>
      <c r="K13" s="2" t="s">
        <v>57</v>
      </c>
      <c r="L13" t="s">
        <v>51</v>
      </c>
      <c r="M13" t="s">
        <v>62</v>
      </c>
      <c r="N13" t="s">
        <v>9</v>
      </c>
    </row>
    <row r="14" spans="2:14">
      <c r="B14" t="s">
        <v>58</v>
      </c>
      <c r="C14" t="s">
        <v>61</v>
      </c>
      <c r="D14" s="76">
        <v>4448679389.1402998</v>
      </c>
      <c r="E14" s="76">
        <v>135923858</v>
      </c>
      <c r="F14" s="76">
        <v>21781221</v>
      </c>
      <c r="J14" t="s">
        <v>58</v>
      </c>
      <c r="K14" t="s">
        <v>60</v>
      </c>
      <c r="L14" s="76">
        <v>3848725176.2388</v>
      </c>
      <c r="M14" s="76">
        <v>141821110</v>
      </c>
      <c r="N14" s="76">
        <v>22144774</v>
      </c>
    </row>
    <row r="15" spans="2:14">
      <c r="B15" t="s">
        <v>58</v>
      </c>
      <c r="C15" t="s">
        <v>59</v>
      </c>
      <c r="D15" s="76">
        <v>4200128496.5889001</v>
      </c>
      <c r="E15" s="76">
        <v>140948430</v>
      </c>
      <c r="F15" s="76">
        <v>21940206</v>
      </c>
      <c r="J15" t="s">
        <v>58</v>
      </c>
      <c r="K15" t="s">
        <v>59</v>
      </c>
      <c r="L15" s="76">
        <v>4200128496.5889001</v>
      </c>
      <c r="M15" s="76">
        <v>140948430</v>
      </c>
      <c r="N15" s="76">
        <v>21940206</v>
      </c>
    </row>
    <row r="16" spans="2:14">
      <c r="B16" t="s">
        <v>33</v>
      </c>
      <c r="C16" t="s">
        <v>61</v>
      </c>
      <c r="D16" s="76">
        <v>5858281323.7580004</v>
      </c>
      <c r="E16" s="76">
        <v>207081187</v>
      </c>
      <c r="F16" s="76"/>
      <c r="J16" t="s">
        <v>33</v>
      </c>
      <c r="K16" t="s">
        <v>60</v>
      </c>
      <c r="L16" s="76">
        <v>5592548253.4162998</v>
      </c>
      <c r="M16" s="76">
        <v>253709093</v>
      </c>
      <c r="N16" s="76"/>
    </row>
    <row r="17" spans="2:14">
      <c r="B17" t="s">
        <v>33</v>
      </c>
      <c r="C17" t="s">
        <v>59</v>
      </c>
      <c r="D17" s="76">
        <v>5659790538.526</v>
      </c>
      <c r="E17" s="76">
        <v>216974922</v>
      </c>
      <c r="F17" s="76"/>
      <c r="J17" t="s">
        <v>33</v>
      </c>
      <c r="K17" t="s">
        <v>59</v>
      </c>
      <c r="L17" s="76">
        <v>5659790538.526</v>
      </c>
      <c r="M17" s="76">
        <v>216974922</v>
      </c>
      <c r="N17" s="76"/>
    </row>
    <row r="18" spans="2:14">
      <c r="B18" t="s">
        <v>63</v>
      </c>
      <c r="C18" t="str">
        <f>C16</f>
        <v>LY</v>
      </c>
      <c r="D18" s="210">
        <f>D16-D14</f>
        <v>1409601934.6177006</v>
      </c>
      <c r="E18" s="76">
        <f>E16-E14</f>
        <v>71157329</v>
      </c>
      <c r="J18" t="s">
        <v>63</v>
      </c>
      <c r="K18" t="str">
        <f>K16</f>
        <v>LYLY</v>
      </c>
      <c r="L18" s="210">
        <f>L16-L14</f>
        <v>1743823077.1774998</v>
      </c>
      <c r="M18" s="76">
        <f>M16-M14</f>
        <v>111887983</v>
      </c>
    </row>
    <row r="19" spans="2:14">
      <c r="B19" t="s">
        <v>63</v>
      </c>
      <c r="C19" t="str">
        <f>C17</f>
        <v>TY</v>
      </c>
      <c r="D19" s="210">
        <f>D17-D15</f>
        <v>1459662041.9370999</v>
      </c>
      <c r="E19" s="76">
        <f>E17-E15</f>
        <v>76026492</v>
      </c>
      <c r="J19" t="s">
        <v>63</v>
      </c>
      <c r="K19" t="str">
        <f>K17</f>
        <v>TY</v>
      </c>
      <c r="L19" s="210">
        <f>L17-L15</f>
        <v>1459662041.9370999</v>
      </c>
      <c r="M19" s="76">
        <f>M17-M15</f>
        <v>76026492</v>
      </c>
    </row>
    <row r="25" spans="2:14">
      <c r="B25" t="s">
        <v>64</v>
      </c>
      <c r="C25" s="141">
        <f>D17</f>
        <v>5659790538.526</v>
      </c>
      <c r="D25" s="14">
        <f>D17/D16-1</f>
        <v>-3.3882084908935628E-2</v>
      </c>
      <c r="J25" t="s">
        <v>64</v>
      </c>
      <c r="K25" s="141">
        <f>L17</f>
        <v>5659790538.526</v>
      </c>
      <c r="L25" s="14">
        <f>L17/L16-1</f>
        <v>1.2023550278466466E-2</v>
      </c>
    </row>
    <row r="26" spans="2:14">
      <c r="B26" t="s">
        <v>65</v>
      </c>
      <c r="C26" s="141">
        <f>D15</f>
        <v>4200128496.5889001</v>
      </c>
      <c r="D26" s="14">
        <f>D15/D14-1</f>
        <v>-5.5870713712959152E-2</v>
      </c>
      <c r="J26" t="s">
        <v>65</v>
      </c>
      <c r="K26" s="141">
        <f>L15</f>
        <v>4200128496.5889001</v>
      </c>
      <c r="L26" s="14">
        <f>L15/L14-1</f>
        <v>9.130382250195157E-2</v>
      </c>
    </row>
    <row r="27" spans="2:14">
      <c r="B27" t="s">
        <v>66</v>
      </c>
      <c r="C27" s="141">
        <f>D19</f>
        <v>1459662041.9370999</v>
      </c>
      <c r="D27" s="14">
        <f>D19/D18-1</f>
        <v>3.5513648278991727E-2</v>
      </c>
      <c r="J27" t="s">
        <v>66</v>
      </c>
      <c r="K27" s="141">
        <f>L19</f>
        <v>1459662041.9370999</v>
      </c>
      <c r="L27" s="14">
        <f>L19/L18-1</f>
        <v>-0.16295290443129951</v>
      </c>
    </row>
    <row r="28" spans="2:14">
      <c r="B28" t="s">
        <v>67</v>
      </c>
      <c r="C28" s="142">
        <f>E19</f>
        <v>76026492</v>
      </c>
      <c r="D28" s="14">
        <f>E19/E18-1</f>
        <v>6.8428130572466994E-2</v>
      </c>
      <c r="J28" t="s">
        <v>67</v>
      </c>
      <c r="K28" s="142">
        <f>M19</f>
        <v>76026492</v>
      </c>
      <c r="L28" s="14">
        <f>M19/M18-1</f>
        <v>-0.32051244502280463</v>
      </c>
    </row>
    <row r="29" spans="2:14">
      <c r="B29" t="s">
        <v>68</v>
      </c>
      <c r="C29" s="35">
        <f>C27/C28</f>
        <v>19.199386997062813</v>
      </c>
      <c r="D29" s="14">
        <f>C29/(D18/E18)-1</f>
        <v>-3.0806454221529722E-2</v>
      </c>
      <c r="J29" t="s">
        <v>68</v>
      </c>
      <c r="K29" s="35">
        <f>K27/K28</f>
        <v>19.199386997062813</v>
      </c>
      <c r="L29" s="14">
        <f>K29/(L18/M18)-1</f>
        <v>0.2318799504676623</v>
      </c>
    </row>
    <row r="30" spans="2:14">
      <c r="B30" t="s">
        <v>69</v>
      </c>
      <c r="C30" s="142">
        <f>F15</f>
        <v>21940206</v>
      </c>
      <c r="D30" s="14">
        <f>F15/F14-1</f>
        <v>7.2991775805406611E-3</v>
      </c>
      <c r="J30" t="s">
        <v>69</v>
      </c>
      <c r="K30" s="142">
        <f>N15</f>
        <v>21940206</v>
      </c>
      <c r="L30" s="14">
        <f>N15/N14-1</f>
        <v>-9.2377551471060082E-3</v>
      </c>
    </row>
    <row r="31" spans="2:14">
      <c r="B31" t="s">
        <v>11</v>
      </c>
      <c r="C31" s="36">
        <f>D15/F15</f>
        <v>191.4352352292818</v>
      </c>
      <c r="D31" s="14">
        <f>C31/(D14/F14)-1</f>
        <v>-6.2712144216407806E-2</v>
      </c>
      <c r="J31" t="s">
        <v>11</v>
      </c>
      <c r="K31" s="36">
        <f>L15/N15</f>
        <v>191.4352352292818</v>
      </c>
      <c r="L31" s="14">
        <f>K31/(L14/N14)-1</f>
        <v>0.10147901595098197</v>
      </c>
    </row>
    <row r="32" spans="2:14">
      <c r="B32" t="s">
        <v>70</v>
      </c>
      <c r="C32" s="36">
        <f>E15/F15</f>
        <v>6.4242072294125228</v>
      </c>
      <c r="D32" s="14">
        <f>C32/(E14/F14)-1</f>
        <v>2.945192604547664E-2</v>
      </c>
      <c r="J32" t="s">
        <v>70</v>
      </c>
      <c r="K32" s="36">
        <f>M15/N15</f>
        <v>6.4242072294125228</v>
      </c>
      <c r="L32" s="14">
        <f>K32/(M14/N14)-1</f>
        <v>3.1131276895692839E-3</v>
      </c>
    </row>
    <row r="33" spans="2:12">
      <c r="B33" t="s">
        <v>71</v>
      </c>
      <c r="C33" s="36">
        <f>D15/E15</f>
        <v>29.799044207792171</v>
      </c>
      <c r="D33" s="14">
        <f>C33/(D14/E14)-1</f>
        <v>-8.9527318304140846E-2</v>
      </c>
      <c r="J33" t="s">
        <v>71</v>
      </c>
      <c r="K33" s="36">
        <f>L15/M15</f>
        <v>29.799044207792171</v>
      </c>
      <c r="L33" s="14">
        <f>K33/(L14/M14)-1</f>
        <v>9.8060613051665468E-2</v>
      </c>
    </row>
  </sheetData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388F-4437-7F43-8DE7-DDB64B742512}">
  <dimension ref="A1:P209"/>
  <sheetViews>
    <sheetView topLeftCell="O1" zoomScale="142" zoomScaleNormal="100" workbookViewId="0">
      <selection activeCell="Y7" sqref="Y7"/>
    </sheetView>
  </sheetViews>
  <sheetFormatPr baseColWidth="10" defaultColWidth="11" defaultRowHeight="16"/>
  <cols>
    <col min="1" max="1" width="12.1640625" bestFit="1" customWidth="1"/>
    <col min="2" max="2" width="16.33203125" customWidth="1"/>
    <col min="3" max="3" width="27.1640625" customWidth="1"/>
    <col min="6" max="6" width="13.1640625" bestFit="1" customWidth="1"/>
    <col min="7" max="7" width="15.5" bestFit="1" customWidth="1"/>
    <col min="8" max="8" width="13.33203125" bestFit="1" customWidth="1"/>
    <col min="9" max="9" width="12.6640625" bestFit="1" customWidth="1"/>
    <col min="12" max="12" width="12.1640625" bestFit="1" customWidth="1"/>
    <col min="13" max="13" width="20.5" bestFit="1" customWidth="1"/>
    <col min="14" max="14" width="20.5" customWidth="1"/>
    <col min="15" max="15" width="7.5" bestFit="1" customWidth="1"/>
    <col min="16" max="16" width="20.5" bestFit="1" customWidth="1"/>
  </cols>
  <sheetData>
    <row r="1" spans="1:16">
      <c r="A1" t="s">
        <v>48</v>
      </c>
      <c r="B1" t="s">
        <v>47</v>
      </c>
      <c r="C1" t="s">
        <v>72</v>
      </c>
    </row>
    <row r="2" spans="1:16">
      <c r="A2">
        <v>288761580.2712</v>
      </c>
      <c r="B2" s="1">
        <v>43938</v>
      </c>
      <c r="C2" t="s">
        <v>73</v>
      </c>
    </row>
    <row r="3" spans="1:16">
      <c r="A3">
        <v>97922327.8618</v>
      </c>
      <c r="B3" s="1">
        <v>44379</v>
      </c>
      <c r="C3" t="s">
        <v>63</v>
      </c>
    </row>
    <row r="4" spans="1:16">
      <c r="A4">
        <v>101431678.5993</v>
      </c>
      <c r="B4" s="1">
        <v>44260</v>
      </c>
      <c r="C4" t="s">
        <v>63</v>
      </c>
      <c r="F4" s="2" t="s">
        <v>51</v>
      </c>
      <c r="G4" s="2" t="s">
        <v>74</v>
      </c>
    </row>
    <row r="5" spans="1:16">
      <c r="A5">
        <v>104964667.4851</v>
      </c>
      <c r="B5" s="1">
        <v>44267</v>
      </c>
      <c r="C5" t="s">
        <v>63</v>
      </c>
      <c r="F5" s="2" t="s">
        <v>75</v>
      </c>
      <c r="G5" t="s">
        <v>73</v>
      </c>
      <c r="H5" t="s">
        <v>63</v>
      </c>
      <c r="I5" t="s">
        <v>76</v>
      </c>
      <c r="L5" t="s">
        <v>77</v>
      </c>
      <c r="M5" t="s">
        <v>78</v>
      </c>
      <c r="P5" t="s">
        <v>79</v>
      </c>
    </row>
    <row r="6" spans="1:16">
      <c r="A6">
        <v>307753151.0851</v>
      </c>
      <c r="B6" s="1">
        <v>44407</v>
      </c>
      <c r="C6" t="s">
        <v>73</v>
      </c>
      <c r="F6" s="213">
        <v>43826</v>
      </c>
      <c r="G6">
        <v>357893558.81279999</v>
      </c>
      <c r="H6">
        <v>178825698.57879999</v>
      </c>
      <c r="I6">
        <v>536719257.39160001</v>
      </c>
      <c r="K6" s="1" t="str">
        <f>_xlfn.CONCAT(YEAR(F6), TEXT(WEEKNUM(F6), REPT("0", 2)))</f>
        <v>201952</v>
      </c>
      <c r="L6" s="115">
        <f>G6</f>
        <v>357893558.81279999</v>
      </c>
      <c r="M6" s="115">
        <f>H6</f>
        <v>178825698.57879999</v>
      </c>
      <c r="N6" s="115"/>
      <c r="O6" s="1" t="str">
        <f>K6</f>
        <v>201952</v>
      </c>
      <c r="P6" s="12">
        <f>M6/SUM(L6:M6)</f>
        <v>0.33318293710546992</v>
      </c>
    </row>
    <row r="7" spans="1:16">
      <c r="A7">
        <v>103516449.222</v>
      </c>
      <c r="B7" s="1">
        <v>44148</v>
      </c>
      <c r="C7" t="s">
        <v>63</v>
      </c>
      <c r="F7" s="213">
        <v>43833</v>
      </c>
      <c r="G7">
        <v>256883299.9779</v>
      </c>
      <c r="H7">
        <v>123652954.8787</v>
      </c>
      <c r="I7">
        <v>380536254.85659999</v>
      </c>
      <c r="K7" s="1" t="str">
        <f t="shared" ref="K7:K70" si="0">_xlfn.CONCAT(YEAR(F7), TEXT(WEEKNUM(F7), REPT("0", 2)))</f>
        <v>202001</v>
      </c>
      <c r="L7" s="115">
        <f t="shared" ref="L7:M70" si="1">G7</f>
        <v>256883299.9779</v>
      </c>
      <c r="M7" s="115">
        <f t="shared" si="1"/>
        <v>123652954.8787</v>
      </c>
      <c r="N7" s="115"/>
      <c r="O7" s="1" t="str">
        <f t="shared" ref="O7:O70" si="2">K7</f>
        <v>202001</v>
      </c>
      <c r="P7" s="12">
        <f t="shared" ref="P7:P70" si="3">M7/SUM(L7:M7)</f>
        <v>0.32494395291007677</v>
      </c>
    </row>
    <row r="8" spans="1:16">
      <c r="A8">
        <v>97902947.221200004</v>
      </c>
      <c r="B8" s="1">
        <v>44316</v>
      </c>
      <c r="C8" t="s">
        <v>63</v>
      </c>
      <c r="F8" s="213">
        <v>43840</v>
      </c>
      <c r="G8">
        <v>259492642.84419999</v>
      </c>
      <c r="H8">
        <v>113562210.9437</v>
      </c>
      <c r="I8">
        <v>373054853.78789997</v>
      </c>
      <c r="K8" s="1" t="str">
        <f t="shared" si="0"/>
        <v>202002</v>
      </c>
      <c r="L8" s="115">
        <f t="shared" si="1"/>
        <v>259492642.84419999</v>
      </c>
      <c r="M8" s="115">
        <f t="shared" si="1"/>
        <v>113562210.9437</v>
      </c>
      <c r="N8" s="115"/>
      <c r="O8" s="1" t="str">
        <f t="shared" si="2"/>
        <v>202002</v>
      </c>
      <c r="P8" s="12">
        <f t="shared" si="3"/>
        <v>0.304411562510498</v>
      </c>
    </row>
    <row r="9" spans="1:16">
      <c r="A9">
        <v>311165238.81389999</v>
      </c>
      <c r="B9" s="1">
        <v>44512</v>
      </c>
      <c r="C9" t="s">
        <v>73</v>
      </c>
      <c r="F9" s="213">
        <v>43847</v>
      </c>
      <c r="G9">
        <v>258244802.6735</v>
      </c>
      <c r="H9">
        <v>111396593.5835</v>
      </c>
      <c r="I9">
        <v>369641396.25699997</v>
      </c>
      <c r="K9" s="1" t="str">
        <f t="shared" si="0"/>
        <v>202003</v>
      </c>
      <c r="L9" s="115">
        <f t="shared" si="1"/>
        <v>258244802.6735</v>
      </c>
      <c r="M9" s="115">
        <f t="shared" si="1"/>
        <v>111396593.5835</v>
      </c>
      <c r="N9" s="115"/>
      <c r="O9" s="1" t="str">
        <f t="shared" si="2"/>
        <v>202003</v>
      </c>
      <c r="P9" s="12">
        <f t="shared" si="3"/>
        <v>0.30136395628710771</v>
      </c>
    </row>
    <row r="10" spans="1:16">
      <c r="A10">
        <v>317953596.34969997</v>
      </c>
      <c r="B10" s="1">
        <v>44099</v>
      </c>
      <c r="C10" t="s">
        <v>73</v>
      </c>
      <c r="F10" s="213">
        <v>43854</v>
      </c>
      <c r="G10">
        <v>260285999.31639999</v>
      </c>
      <c r="H10">
        <v>112511853.3291</v>
      </c>
      <c r="I10">
        <v>372797852.6455</v>
      </c>
      <c r="K10" s="1" t="str">
        <f t="shared" si="0"/>
        <v>202004</v>
      </c>
      <c r="L10" s="115">
        <f t="shared" si="1"/>
        <v>260285999.31639999</v>
      </c>
      <c r="M10" s="115">
        <f t="shared" si="1"/>
        <v>112511853.3291</v>
      </c>
      <c r="N10" s="115"/>
      <c r="O10" s="1" t="str">
        <f t="shared" si="2"/>
        <v>202004</v>
      </c>
      <c r="P10" s="12">
        <f t="shared" si="3"/>
        <v>0.30180392008880341</v>
      </c>
    </row>
    <row r="11" spans="1:16">
      <c r="A11">
        <v>343362089.60100001</v>
      </c>
      <c r="B11" s="1">
        <v>44281</v>
      </c>
      <c r="C11" t="s">
        <v>73</v>
      </c>
      <c r="F11" s="213">
        <v>43861</v>
      </c>
      <c r="G11">
        <v>272788947.90189999</v>
      </c>
      <c r="H11">
        <v>113291872.0592</v>
      </c>
      <c r="I11">
        <v>386080819.96109998</v>
      </c>
      <c r="K11" s="1" t="str">
        <f t="shared" si="0"/>
        <v>202005</v>
      </c>
      <c r="L11" s="115">
        <f t="shared" si="1"/>
        <v>272788947.90189999</v>
      </c>
      <c r="M11" s="115">
        <f t="shared" si="1"/>
        <v>113291872.0592</v>
      </c>
      <c r="N11" s="115"/>
      <c r="O11" s="1" t="str">
        <f t="shared" si="2"/>
        <v>202005</v>
      </c>
      <c r="P11" s="12">
        <f t="shared" si="3"/>
        <v>0.29344081912853082</v>
      </c>
    </row>
    <row r="12" spans="1:16">
      <c r="A12">
        <v>136575535.26339999</v>
      </c>
      <c r="B12" s="1">
        <v>44183</v>
      </c>
      <c r="C12" t="s">
        <v>63</v>
      </c>
      <c r="F12" s="213">
        <v>43868</v>
      </c>
      <c r="G12">
        <v>278587539.62440002</v>
      </c>
      <c r="H12">
        <v>115597976.6781</v>
      </c>
      <c r="I12">
        <v>394185516.30250001</v>
      </c>
      <c r="K12" s="1" t="str">
        <f t="shared" si="0"/>
        <v>202006</v>
      </c>
      <c r="L12" s="115">
        <f t="shared" si="1"/>
        <v>278587539.62440002</v>
      </c>
      <c r="M12" s="115">
        <f t="shared" si="1"/>
        <v>115597976.6781</v>
      </c>
      <c r="N12" s="115"/>
      <c r="O12" s="1" t="str">
        <f t="shared" si="2"/>
        <v>202006</v>
      </c>
      <c r="P12" s="12">
        <f t="shared" si="3"/>
        <v>0.29325779841537741</v>
      </c>
    </row>
    <row r="13" spans="1:16">
      <c r="A13">
        <v>309749449.72689998</v>
      </c>
      <c r="B13" s="1">
        <v>44120</v>
      </c>
      <c r="C13" t="s">
        <v>73</v>
      </c>
      <c r="F13" s="213">
        <v>43875</v>
      </c>
      <c r="G13">
        <v>283496219.8484</v>
      </c>
      <c r="H13">
        <v>118561930.36049999</v>
      </c>
      <c r="I13">
        <v>402058150.20889997</v>
      </c>
      <c r="K13" s="1" t="str">
        <f t="shared" si="0"/>
        <v>202007</v>
      </c>
      <c r="L13" s="115">
        <f t="shared" si="1"/>
        <v>283496219.8484</v>
      </c>
      <c r="M13" s="115">
        <f t="shared" si="1"/>
        <v>118561930.36049999</v>
      </c>
      <c r="N13" s="115"/>
      <c r="O13" s="1" t="str">
        <f t="shared" si="2"/>
        <v>202007</v>
      </c>
      <c r="P13" s="12">
        <f t="shared" si="3"/>
        <v>0.29488751887978892</v>
      </c>
    </row>
    <row r="14" spans="1:16">
      <c r="A14">
        <v>165304617.58199999</v>
      </c>
      <c r="B14" s="1">
        <v>44190</v>
      </c>
      <c r="C14" t="s">
        <v>63</v>
      </c>
      <c r="F14" s="213">
        <v>43882</v>
      </c>
      <c r="G14">
        <v>267158553.14950001</v>
      </c>
      <c r="H14">
        <v>114889098.4795</v>
      </c>
      <c r="I14">
        <v>382047651.62900001</v>
      </c>
      <c r="K14" s="1" t="str">
        <f t="shared" si="0"/>
        <v>202008</v>
      </c>
      <c r="L14" s="115">
        <f t="shared" si="1"/>
        <v>267158553.14950001</v>
      </c>
      <c r="M14" s="115">
        <f t="shared" si="1"/>
        <v>114889098.4795</v>
      </c>
      <c r="N14" s="115"/>
      <c r="O14" s="1" t="str">
        <f t="shared" si="2"/>
        <v>202008</v>
      </c>
      <c r="P14" s="12">
        <f t="shared" si="3"/>
        <v>0.3007192898310676</v>
      </c>
    </row>
    <row r="15" spans="1:16">
      <c r="A15">
        <v>97983050.8662</v>
      </c>
      <c r="B15" s="1">
        <v>44036</v>
      </c>
      <c r="C15" t="s">
        <v>63</v>
      </c>
      <c r="F15" s="213">
        <v>43889</v>
      </c>
      <c r="G15">
        <v>281044212.97509998</v>
      </c>
      <c r="H15">
        <v>115713732.5531</v>
      </c>
      <c r="I15">
        <v>396757945.52819997</v>
      </c>
      <c r="K15" s="1" t="str">
        <f t="shared" si="0"/>
        <v>202009</v>
      </c>
      <c r="L15" s="115">
        <f t="shared" si="1"/>
        <v>281044212.97509998</v>
      </c>
      <c r="M15" s="115">
        <f t="shared" si="1"/>
        <v>115713732.5531</v>
      </c>
      <c r="N15" s="115"/>
      <c r="O15" s="1" t="str">
        <f t="shared" si="2"/>
        <v>202009</v>
      </c>
      <c r="P15" s="12">
        <f t="shared" si="3"/>
        <v>0.29164817959486972</v>
      </c>
    </row>
    <row r="16" spans="1:16">
      <c r="A16">
        <v>102756492.4411</v>
      </c>
      <c r="B16" s="1">
        <v>44484</v>
      </c>
      <c r="C16" t="s">
        <v>63</v>
      </c>
      <c r="F16" s="213">
        <v>43896</v>
      </c>
      <c r="G16">
        <v>309014307.97280002</v>
      </c>
      <c r="H16">
        <v>121268208.4587</v>
      </c>
      <c r="I16">
        <v>430282516.43150002</v>
      </c>
      <c r="K16" s="1" t="str">
        <f t="shared" si="0"/>
        <v>202010</v>
      </c>
      <c r="L16" s="115">
        <f t="shared" si="1"/>
        <v>309014307.97280002</v>
      </c>
      <c r="M16" s="115">
        <f t="shared" si="1"/>
        <v>121268208.4587</v>
      </c>
      <c r="N16" s="115"/>
      <c r="O16" s="1" t="str">
        <f t="shared" si="2"/>
        <v>202010</v>
      </c>
      <c r="P16" s="12">
        <f t="shared" si="3"/>
        <v>0.28183392033779187</v>
      </c>
    </row>
    <row r="17" spans="1:16">
      <c r="A17">
        <v>259492642.84419999</v>
      </c>
      <c r="B17" s="1">
        <v>43840</v>
      </c>
      <c r="C17" t="s">
        <v>73</v>
      </c>
      <c r="F17" s="213">
        <v>43903</v>
      </c>
      <c r="G17">
        <v>327149062.73799998</v>
      </c>
      <c r="H17">
        <v>128936858.12469999</v>
      </c>
      <c r="I17">
        <v>456085920.86269999</v>
      </c>
      <c r="K17" s="1" t="str">
        <f t="shared" si="0"/>
        <v>202011</v>
      </c>
      <c r="L17" s="115">
        <f t="shared" si="1"/>
        <v>327149062.73799998</v>
      </c>
      <c r="M17" s="115">
        <f t="shared" si="1"/>
        <v>128936858.12469999</v>
      </c>
      <c r="N17" s="115"/>
      <c r="O17" s="1" t="str">
        <f t="shared" si="2"/>
        <v>202011</v>
      </c>
      <c r="P17" s="12">
        <f t="shared" si="3"/>
        <v>0.28270300008562449</v>
      </c>
    </row>
    <row r="18" spans="1:16">
      <c r="A18">
        <v>108661191.2289</v>
      </c>
      <c r="B18" s="1">
        <v>44400</v>
      </c>
      <c r="C18" t="s">
        <v>63</v>
      </c>
      <c r="F18" s="213">
        <v>43910</v>
      </c>
      <c r="G18">
        <v>384032382.15189999</v>
      </c>
      <c r="H18">
        <v>150405731.28400001</v>
      </c>
      <c r="I18">
        <v>534438113.43589997</v>
      </c>
      <c r="K18" s="1" t="str">
        <f t="shared" si="0"/>
        <v>202012</v>
      </c>
      <c r="L18" s="115">
        <f t="shared" si="1"/>
        <v>384032382.15189999</v>
      </c>
      <c r="M18" s="115">
        <f t="shared" si="1"/>
        <v>150405731.28400001</v>
      </c>
      <c r="N18" s="115"/>
      <c r="O18" s="1" t="str">
        <f t="shared" si="2"/>
        <v>202012</v>
      </c>
      <c r="P18" s="12">
        <f t="shared" si="3"/>
        <v>0.28142777901269489</v>
      </c>
    </row>
    <row r="19" spans="1:16">
      <c r="A19">
        <v>328380548.22210002</v>
      </c>
      <c r="B19" s="1">
        <v>43952</v>
      </c>
      <c r="C19" t="s">
        <v>73</v>
      </c>
      <c r="F19" s="213">
        <v>43917</v>
      </c>
      <c r="G19">
        <v>266972573.8545</v>
      </c>
      <c r="H19">
        <v>93923056.864099994</v>
      </c>
      <c r="I19">
        <v>360895630.71859998</v>
      </c>
      <c r="K19" s="1" t="str">
        <f t="shared" si="0"/>
        <v>202013</v>
      </c>
      <c r="L19" s="115">
        <f t="shared" si="1"/>
        <v>266972573.8545</v>
      </c>
      <c r="M19" s="115">
        <f t="shared" si="1"/>
        <v>93923056.864099994</v>
      </c>
      <c r="N19" s="115"/>
      <c r="O19" s="1" t="str">
        <f t="shared" si="2"/>
        <v>202013</v>
      </c>
      <c r="P19" s="12">
        <f t="shared" si="3"/>
        <v>0.26024991401831166</v>
      </c>
    </row>
    <row r="20" spans="1:16">
      <c r="A20">
        <v>352741877.16430002</v>
      </c>
      <c r="B20" s="1">
        <v>44260</v>
      </c>
      <c r="C20" t="s">
        <v>73</v>
      </c>
      <c r="F20" s="213">
        <v>43924</v>
      </c>
      <c r="G20">
        <v>282391252.54009998</v>
      </c>
      <c r="H20">
        <v>74312862.2711</v>
      </c>
      <c r="I20">
        <v>356704114.81119996</v>
      </c>
      <c r="K20" s="1" t="str">
        <f t="shared" si="0"/>
        <v>202014</v>
      </c>
      <c r="L20" s="115">
        <f t="shared" si="1"/>
        <v>282391252.54009998</v>
      </c>
      <c r="M20" s="115">
        <f t="shared" si="1"/>
        <v>74312862.2711</v>
      </c>
      <c r="N20" s="115"/>
      <c r="O20" s="1" t="str">
        <f t="shared" si="2"/>
        <v>202014</v>
      </c>
      <c r="P20" s="12">
        <f t="shared" si="3"/>
        <v>0.20833194568117913</v>
      </c>
    </row>
    <row r="21" spans="1:16">
      <c r="A21">
        <v>99874282.911200002</v>
      </c>
      <c r="B21" s="1">
        <v>44358</v>
      </c>
      <c r="C21" t="s">
        <v>63</v>
      </c>
      <c r="F21" s="213">
        <v>43931</v>
      </c>
      <c r="G21">
        <v>324953378.28969997</v>
      </c>
      <c r="H21">
        <v>80494191.151899993</v>
      </c>
      <c r="I21">
        <v>405447569.44159997</v>
      </c>
      <c r="K21" s="1" t="str">
        <f t="shared" si="0"/>
        <v>202015</v>
      </c>
      <c r="L21" s="115">
        <f t="shared" si="1"/>
        <v>324953378.28969997</v>
      </c>
      <c r="M21" s="115">
        <f t="shared" si="1"/>
        <v>80494191.151899993</v>
      </c>
      <c r="N21" s="115"/>
      <c r="O21" s="1" t="str">
        <f t="shared" si="2"/>
        <v>202015</v>
      </c>
      <c r="P21" s="12">
        <f t="shared" si="3"/>
        <v>0.19853168996119547</v>
      </c>
    </row>
    <row r="22" spans="1:16">
      <c r="A22">
        <v>258244802.6735</v>
      </c>
      <c r="B22" s="1">
        <v>43847</v>
      </c>
      <c r="C22" t="s">
        <v>73</v>
      </c>
      <c r="F22" s="213">
        <v>43938</v>
      </c>
      <c r="G22">
        <v>288761580.2712</v>
      </c>
      <c r="H22">
        <v>73653751.205599993</v>
      </c>
      <c r="I22">
        <v>362415331.47679996</v>
      </c>
      <c r="K22" s="1" t="str">
        <f t="shared" si="0"/>
        <v>202016</v>
      </c>
      <c r="L22" s="115">
        <f t="shared" si="1"/>
        <v>288761580.2712</v>
      </c>
      <c r="M22" s="115">
        <f t="shared" si="1"/>
        <v>73653751.205599993</v>
      </c>
      <c r="N22" s="115"/>
      <c r="O22" s="1" t="str">
        <f t="shared" si="2"/>
        <v>202016</v>
      </c>
      <c r="P22" s="12">
        <f t="shared" si="3"/>
        <v>0.20323023009393559</v>
      </c>
    </row>
    <row r="23" spans="1:16">
      <c r="A23">
        <v>99974472.949200004</v>
      </c>
      <c r="B23" s="1">
        <v>44463</v>
      </c>
      <c r="C23" t="s">
        <v>63</v>
      </c>
      <c r="F23" s="213">
        <v>43945</v>
      </c>
      <c r="G23">
        <v>320516873.13870001</v>
      </c>
      <c r="H23">
        <v>81967935.141000003</v>
      </c>
      <c r="I23">
        <v>402484808.27970004</v>
      </c>
      <c r="K23" s="1" t="str">
        <f t="shared" si="0"/>
        <v>202017</v>
      </c>
      <c r="L23" s="115">
        <f t="shared" si="1"/>
        <v>320516873.13870001</v>
      </c>
      <c r="M23" s="115">
        <f t="shared" si="1"/>
        <v>81967935.141000003</v>
      </c>
      <c r="N23" s="115"/>
      <c r="O23" s="1" t="str">
        <f t="shared" si="2"/>
        <v>202017</v>
      </c>
      <c r="P23" s="12">
        <f t="shared" si="3"/>
        <v>0.20365473045143548</v>
      </c>
    </row>
    <row r="24" spans="1:16">
      <c r="A24">
        <v>93923056.864099994</v>
      </c>
      <c r="B24" s="1">
        <v>43917</v>
      </c>
      <c r="C24" t="s">
        <v>63</v>
      </c>
      <c r="F24" s="213">
        <v>43952</v>
      </c>
      <c r="G24">
        <v>328380548.22210002</v>
      </c>
      <c r="H24">
        <v>81992714.748199999</v>
      </c>
      <c r="I24">
        <v>410373262.97030002</v>
      </c>
      <c r="K24" s="1" t="str">
        <f t="shared" si="0"/>
        <v>202018</v>
      </c>
      <c r="L24" s="115">
        <f t="shared" si="1"/>
        <v>328380548.22210002</v>
      </c>
      <c r="M24" s="115">
        <f t="shared" si="1"/>
        <v>81992714.748199999</v>
      </c>
      <c r="N24" s="115"/>
      <c r="O24" s="1" t="str">
        <f t="shared" si="2"/>
        <v>202018</v>
      </c>
      <c r="P24" s="12">
        <f t="shared" si="3"/>
        <v>0.19980033337146058</v>
      </c>
    </row>
    <row r="25" spans="1:16">
      <c r="A25">
        <v>107665717.7199</v>
      </c>
      <c r="B25" s="1">
        <v>44491</v>
      </c>
      <c r="C25" t="s">
        <v>63</v>
      </c>
      <c r="F25" s="213">
        <v>43959</v>
      </c>
      <c r="G25">
        <v>332346629.56300002</v>
      </c>
      <c r="H25">
        <v>85047106.266599998</v>
      </c>
      <c r="I25">
        <v>417393735.82960004</v>
      </c>
      <c r="K25" s="1" t="str">
        <f t="shared" si="0"/>
        <v>202019</v>
      </c>
      <c r="L25" s="115">
        <f t="shared" si="1"/>
        <v>332346629.56300002</v>
      </c>
      <c r="M25" s="115">
        <f t="shared" si="1"/>
        <v>85047106.266599998</v>
      </c>
      <c r="N25" s="115"/>
      <c r="O25" s="1" t="str">
        <f t="shared" si="2"/>
        <v>202019</v>
      </c>
      <c r="P25" s="12">
        <f t="shared" si="3"/>
        <v>0.20375750512298121</v>
      </c>
    </row>
    <row r="26" spans="1:16">
      <c r="A26">
        <v>318680674.54610002</v>
      </c>
      <c r="B26" s="1">
        <v>44302</v>
      </c>
      <c r="C26" t="s">
        <v>73</v>
      </c>
      <c r="F26" s="213">
        <v>43966</v>
      </c>
      <c r="G26">
        <v>321977789.11140001</v>
      </c>
      <c r="H26">
        <v>85789190.772599995</v>
      </c>
      <c r="I26">
        <v>407766979.884</v>
      </c>
      <c r="K26" s="1" t="str">
        <f t="shared" si="0"/>
        <v>202020</v>
      </c>
      <c r="L26" s="115">
        <f t="shared" si="1"/>
        <v>321977789.11140001</v>
      </c>
      <c r="M26" s="115">
        <f t="shared" si="1"/>
        <v>85789190.772599995</v>
      </c>
      <c r="N26" s="115"/>
      <c r="O26" s="1" t="str">
        <f t="shared" si="2"/>
        <v>202020</v>
      </c>
      <c r="P26" s="12">
        <f t="shared" si="3"/>
        <v>0.21038778274053721</v>
      </c>
    </row>
    <row r="27" spans="1:16">
      <c r="A27">
        <v>405415834.6724</v>
      </c>
      <c r="B27" s="1">
        <v>44183</v>
      </c>
      <c r="C27" t="s">
        <v>73</v>
      </c>
      <c r="F27" s="213">
        <v>43973</v>
      </c>
      <c r="G27">
        <v>338589797.83819997</v>
      </c>
      <c r="H27">
        <v>89272331.348399997</v>
      </c>
      <c r="I27">
        <v>427862129.18659997</v>
      </c>
      <c r="K27" s="1" t="str">
        <f t="shared" si="0"/>
        <v>202021</v>
      </c>
      <c r="L27" s="115">
        <f t="shared" si="1"/>
        <v>338589797.83819997</v>
      </c>
      <c r="M27" s="115">
        <f t="shared" si="1"/>
        <v>89272331.348399997</v>
      </c>
      <c r="N27" s="115"/>
      <c r="O27" s="1" t="str">
        <f t="shared" si="2"/>
        <v>202021</v>
      </c>
      <c r="P27" s="12">
        <f t="shared" si="3"/>
        <v>0.20864742462277233</v>
      </c>
    </row>
    <row r="28" spans="1:16">
      <c r="A28">
        <v>96241695.037799999</v>
      </c>
      <c r="B28" s="1">
        <v>44309</v>
      </c>
      <c r="C28" t="s">
        <v>63</v>
      </c>
      <c r="F28" s="213">
        <v>43980</v>
      </c>
      <c r="G28">
        <v>347593212.86629999</v>
      </c>
      <c r="H28">
        <v>88272184.220100001</v>
      </c>
      <c r="I28">
        <v>435865397.08639997</v>
      </c>
      <c r="K28" s="1" t="str">
        <f t="shared" si="0"/>
        <v>202022</v>
      </c>
      <c r="L28" s="115">
        <f t="shared" si="1"/>
        <v>347593212.86629999</v>
      </c>
      <c r="M28" s="115">
        <f t="shared" si="1"/>
        <v>88272184.220100001</v>
      </c>
      <c r="N28" s="115"/>
      <c r="O28" s="1" t="str">
        <f t="shared" si="2"/>
        <v>202022</v>
      </c>
      <c r="P28" s="12">
        <f t="shared" si="3"/>
        <v>0.20252166106822683</v>
      </c>
    </row>
    <row r="29" spans="1:16">
      <c r="A29">
        <v>121268208.4587</v>
      </c>
      <c r="B29" s="1">
        <v>43896</v>
      </c>
      <c r="C29" t="s">
        <v>63</v>
      </c>
      <c r="F29" s="213">
        <v>43987</v>
      </c>
      <c r="G29">
        <v>346942497.17180002</v>
      </c>
      <c r="H29">
        <v>93478024.019800007</v>
      </c>
      <c r="I29">
        <v>440420521.19160002</v>
      </c>
      <c r="K29" s="1" t="str">
        <f t="shared" si="0"/>
        <v>202023</v>
      </c>
      <c r="L29" s="115">
        <f t="shared" si="1"/>
        <v>346942497.17180002</v>
      </c>
      <c r="M29" s="115">
        <f t="shared" si="1"/>
        <v>93478024.019800007</v>
      </c>
      <c r="N29" s="115"/>
      <c r="O29" s="1" t="str">
        <f t="shared" si="2"/>
        <v>202023</v>
      </c>
      <c r="P29" s="12">
        <f t="shared" si="3"/>
        <v>0.21224720357463417</v>
      </c>
    </row>
    <row r="30" spans="1:16">
      <c r="A30">
        <v>325712825.9443</v>
      </c>
      <c r="B30" s="1">
        <v>44400</v>
      </c>
      <c r="C30" t="s">
        <v>73</v>
      </c>
      <c r="F30" s="213">
        <v>43994</v>
      </c>
      <c r="G30">
        <v>330142512.03219998</v>
      </c>
      <c r="H30">
        <v>93962539.423500001</v>
      </c>
      <c r="I30">
        <v>424105051.45569998</v>
      </c>
      <c r="K30" s="1" t="str">
        <f t="shared" si="0"/>
        <v>202024</v>
      </c>
      <c r="L30" s="115">
        <f t="shared" si="1"/>
        <v>330142512.03219998</v>
      </c>
      <c r="M30" s="115">
        <f t="shared" si="1"/>
        <v>93962539.423500001</v>
      </c>
      <c r="N30" s="115"/>
      <c r="O30" s="1" t="str">
        <f t="shared" si="2"/>
        <v>202024</v>
      </c>
      <c r="P30" s="12">
        <f t="shared" si="3"/>
        <v>0.22155486972150551</v>
      </c>
    </row>
    <row r="31" spans="1:16">
      <c r="A31">
        <v>305059249.80320001</v>
      </c>
      <c r="B31" s="1">
        <v>44484</v>
      </c>
      <c r="C31" t="s">
        <v>73</v>
      </c>
      <c r="F31" s="213">
        <v>44001</v>
      </c>
      <c r="G31">
        <v>339014466.5334</v>
      </c>
      <c r="H31">
        <v>93185196.577900007</v>
      </c>
      <c r="I31">
        <v>432199663.11129999</v>
      </c>
      <c r="K31" s="1" t="str">
        <f t="shared" si="0"/>
        <v>202025</v>
      </c>
      <c r="L31" s="115">
        <f t="shared" si="1"/>
        <v>339014466.5334</v>
      </c>
      <c r="M31" s="115">
        <f t="shared" si="1"/>
        <v>93185196.577900007</v>
      </c>
      <c r="N31" s="115"/>
      <c r="O31" s="1" t="str">
        <f t="shared" si="2"/>
        <v>202025</v>
      </c>
      <c r="P31" s="12">
        <f t="shared" si="3"/>
        <v>0.21560682372374496</v>
      </c>
    </row>
    <row r="32" spans="1:16">
      <c r="A32">
        <v>342898788.65539998</v>
      </c>
      <c r="B32" s="1">
        <v>44274</v>
      </c>
      <c r="C32" t="s">
        <v>73</v>
      </c>
      <c r="F32" s="213">
        <v>44008</v>
      </c>
      <c r="G32">
        <v>341288646.47799999</v>
      </c>
      <c r="H32">
        <v>95998633.786699995</v>
      </c>
      <c r="I32">
        <v>437287280.2647</v>
      </c>
      <c r="K32" s="1" t="str">
        <f t="shared" si="0"/>
        <v>202026</v>
      </c>
      <c r="L32" s="115">
        <f t="shared" si="1"/>
        <v>341288646.47799999</v>
      </c>
      <c r="M32" s="115">
        <f t="shared" si="1"/>
        <v>95998633.786699995</v>
      </c>
      <c r="N32" s="115"/>
      <c r="O32" s="1" t="str">
        <f t="shared" si="2"/>
        <v>202026</v>
      </c>
      <c r="P32" s="12">
        <f t="shared" si="3"/>
        <v>0.21953218883611211</v>
      </c>
    </row>
    <row r="33" spans="1:16">
      <c r="A33">
        <v>321977789.11140001</v>
      </c>
      <c r="B33" s="1">
        <v>43966</v>
      </c>
      <c r="C33" t="s">
        <v>73</v>
      </c>
      <c r="F33" s="213">
        <v>44015</v>
      </c>
      <c r="G33">
        <v>339664328.57980001</v>
      </c>
      <c r="H33">
        <v>94599835.1567</v>
      </c>
      <c r="I33">
        <v>434264163.73650002</v>
      </c>
      <c r="K33" s="1" t="str">
        <f t="shared" si="0"/>
        <v>202027</v>
      </c>
      <c r="L33" s="115">
        <f t="shared" si="1"/>
        <v>339664328.57980001</v>
      </c>
      <c r="M33" s="115">
        <f t="shared" si="1"/>
        <v>94599835.1567</v>
      </c>
      <c r="N33" s="115"/>
      <c r="O33" s="1" t="str">
        <f t="shared" si="2"/>
        <v>202027</v>
      </c>
      <c r="P33" s="12">
        <f t="shared" si="3"/>
        <v>0.21783937763305902</v>
      </c>
    </row>
    <row r="34" spans="1:16">
      <c r="A34">
        <v>100054471.5459</v>
      </c>
      <c r="B34" s="1">
        <v>44470</v>
      </c>
      <c r="C34" t="s">
        <v>63</v>
      </c>
      <c r="F34" s="213">
        <v>44022</v>
      </c>
      <c r="G34">
        <v>316457438.57489997</v>
      </c>
      <c r="H34">
        <v>93131876.732899994</v>
      </c>
      <c r="I34">
        <v>409589315.30779994</v>
      </c>
      <c r="K34" s="1" t="str">
        <f t="shared" si="0"/>
        <v>202028</v>
      </c>
      <c r="L34" s="115">
        <f t="shared" si="1"/>
        <v>316457438.57489997</v>
      </c>
      <c r="M34" s="115">
        <f t="shared" si="1"/>
        <v>93131876.732899994</v>
      </c>
      <c r="N34" s="115"/>
      <c r="O34" s="1" t="str">
        <f t="shared" si="2"/>
        <v>202028</v>
      </c>
      <c r="P34" s="12">
        <f t="shared" si="3"/>
        <v>0.22737867725605307</v>
      </c>
    </row>
    <row r="35" spans="1:16">
      <c r="A35">
        <v>94599835.1567</v>
      </c>
      <c r="B35" s="1">
        <v>44015</v>
      </c>
      <c r="C35" t="s">
        <v>63</v>
      </c>
      <c r="F35" s="213">
        <v>44029</v>
      </c>
      <c r="G35">
        <v>312020285.67460001</v>
      </c>
      <c r="H35">
        <v>96227522.046299994</v>
      </c>
      <c r="I35">
        <v>408247807.7209</v>
      </c>
      <c r="K35" s="1" t="str">
        <f t="shared" si="0"/>
        <v>202029</v>
      </c>
      <c r="L35" s="115">
        <f t="shared" si="1"/>
        <v>312020285.67460001</v>
      </c>
      <c r="M35" s="115">
        <f t="shared" si="1"/>
        <v>96227522.046299994</v>
      </c>
      <c r="N35" s="115"/>
      <c r="O35" s="1" t="str">
        <f t="shared" si="2"/>
        <v>202029</v>
      </c>
      <c r="P35" s="12">
        <f t="shared" si="3"/>
        <v>0.23570860694513826</v>
      </c>
    </row>
    <row r="36" spans="1:16">
      <c r="A36">
        <v>325271616.15899998</v>
      </c>
      <c r="B36" s="1">
        <v>44351</v>
      </c>
      <c r="C36" t="s">
        <v>73</v>
      </c>
      <c r="F36" s="213">
        <v>44036</v>
      </c>
      <c r="G36">
        <v>309367992.18800002</v>
      </c>
      <c r="H36">
        <v>97983050.8662</v>
      </c>
      <c r="I36">
        <v>407351043.05420005</v>
      </c>
      <c r="K36" s="1" t="str">
        <f t="shared" si="0"/>
        <v>202030</v>
      </c>
      <c r="L36" s="115">
        <f t="shared" si="1"/>
        <v>309367992.18800002</v>
      </c>
      <c r="M36" s="115">
        <f t="shared" si="1"/>
        <v>97983050.8662</v>
      </c>
      <c r="N36" s="115"/>
      <c r="O36" s="1" t="str">
        <f t="shared" si="2"/>
        <v>202030</v>
      </c>
      <c r="P36" s="12">
        <f t="shared" si="3"/>
        <v>0.24053713016554834</v>
      </c>
    </row>
    <row r="37" spans="1:16">
      <c r="A37">
        <v>88004631.5854</v>
      </c>
      <c r="B37" s="1">
        <v>44197</v>
      </c>
      <c r="C37" t="s">
        <v>63</v>
      </c>
      <c r="F37" s="213">
        <v>44043</v>
      </c>
      <c r="G37">
        <v>312557514.7446</v>
      </c>
      <c r="H37">
        <v>95531930.383499995</v>
      </c>
      <c r="I37">
        <v>408089445.12809998</v>
      </c>
      <c r="K37" s="1" t="str">
        <f t="shared" si="0"/>
        <v>202031</v>
      </c>
      <c r="L37" s="115">
        <f t="shared" si="1"/>
        <v>312557514.7446</v>
      </c>
      <c r="M37" s="115">
        <f t="shared" si="1"/>
        <v>95531930.383499995</v>
      </c>
      <c r="N37" s="115"/>
      <c r="O37" s="1" t="str">
        <f t="shared" si="2"/>
        <v>202031</v>
      </c>
      <c r="P37" s="12">
        <f t="shared" si="3"/>
        <v>0.23409556783197949</v>
      </c>
    </row>
    <row r="38" spans="1:16">
      <c r="A38">
        <v>309910174.73000002</v>
      </c>
      <c r="B38" s="1">
        <v>44386</v>
      </c>
      <c r="C38" t="s">
        <v>73</v>
      </c>
      <c r="F38" s="213">
        <v>44050</v>
      </c>
      <c r="G38">
        <v>311972119.32090002</v>
      </c>
      <c r="H38">
        <v>95682224.911899999</v>
      </c>
      <c r="I38">
        <v>407654344.23280001</v>
      </c>
      <c r="K38" s="1" t="str">
        <f t="shared" si="0"/>
        <v>202032</v>
      </c>
      <c r="L38" s="115">
        <f t="shared" si="1"/>
        <v>311972119.32090002</v>
      </c>
      <c r="M38" s="115">
        <f t="shared" si="1"/>
        <v>95682224.911899999</v>
      </c>
      <c r="N38" s="115"/>
      <c r="O38" s="1" t="str">
        <f t="shared" si="2"/>
        <v>202032</v>
      </c>
      <c r="P38" s="12">
        <f t="shared" si="3"/>
        <v>0.23471410587313293</v>
      </c>
    </row>
    <row r="39" spans="1:16">
      <c r="A39">
        <v>300917130.1358</v>
      </c>
      <c r="B39" s="1">
        <v>44421</v>
      </c>
      <c r="C39" t="s">
        <v>73</v>
      </c>
      <c r="F39" s="213">
        <v>44057</v>
      </c>
      <c r="G39">
        <v>311628826.89039999</v>
      </c>
      <c r="H39">
        <v>97238147.903099999</v>
      </c>
      <c r="I39">
        <v>408866974.79350001</v>
      </c>
      <c r="K39" s="1" t="str">
        <f t="shared" si="0"/>
        <v>202033</v>
      </c>
      <c r="L39" s="115">
        <f t="shared" si="1"/>
        <v>311628826.89039999</v>
      </c>
      <c r="M39" s="115">
        <f t="shared" si="1"/>
        <v>97238147.903099999</v>
      </c>
      <c r="N39" s="115"/>
      <c r="O39" s="1" t="str">
        <f t="shared" si="2"/>
        <v>202033</v>
      </c>
      <c r="P39" s="12">
        <f t="shared" si="3"/>
        <v>0.23782343377625581</v>
      </c>
    </row>
    <row r="40" spans="1:16">
      <c r="A40">
        <v>267158553.14950001</v>
      </c>
      <c r="B40" s="1">
        <v>43882</v>
      </c>
      <c r="C40" t="s">
        <v>73</v>
      </c>
      <c r="F40" s="213">
        <v>44064</v>
      </c>
      <c r="G40">
        <v>303343859.41159999</v>
      </c>
      <c r="H40">
        <v>96886499.820800006</v>
      </c>
      <c r="I40">
        <v>400230359.2324</v>
      </c>
      <c r="K40" s="1" t="str">
        <f t="shared" si="0"/>
        <v>202034</v>
      </c>
      <c r="L40" s="115">
        <f t="shared" si="1"/>
        <v>303343859.41159999</v>
      </c>
      <c r="M40" s="115">
        <f t="shared" si="1"/>
        <v>96886499.820800006</v>
      </c>
      <c r="N40" s="115"/>
      <c r="O40" s="1" t="str">
        <f t="shared" si="2"/>
        <v>202034</v>
      </c>
      <c r="P40" s="12">
        <f t="shared" si="3"/>
        <v>0.24207683796556109</v>
      </c>
    </row>
    <row r="41" spans="1:16">
      <c r="A41">
        <v>311062140.55089998</v>
      </c>
      <c r="B41" s="1">
        <v>44435</v>
      </c>
      <c r="C41" t="s">
        <v>73</v>
      </c>
      <c r="F41" s="213">
        <v>44071</v>
      </c>
      <c r="G41">
        <v>316452586.1286</v>
      </c>
      <c r="H41">
        <v>100908594.0984</v>
      </c>
      <c r="I41">
        <v>417361180.227</v>
      </c>
      <c r="K41" s="1" t="str">
        <f t="shared" si="0"/>
        <v>202035</v>
      </c>
      <c r="L41" s="115">
        <f t="shared" si="1"/>
        <v>316452586.1286</v>
      </c>
      <c r="M41" s="115">
        <f t="shared" si="1"/>
        <v>100908594.0984</v>
      </c>
      <c r="N41" s="115"/>
      <c r="O41" s="1" t="str">
        <f t="shared" si="2"/>
        <v>202035</v>
      </c>
      <c r="P41" s="12">
        <f t="shared" si="3"/>
        <v>0.24177762302549671</v>
      </c>
    </row>
    <row r="42" spans="1:16">
      <c r="A42">
        <v>97498628.686800003</v>
      </c>
      <c r="B42" s="1">
        <v>44085</v>
      </c>
      <c r="C42" t="s">
        <v>63</v>
      </c>
      <c r="F42" s="213">
        <v>44078</v>
      </c>
      <c r="G42">
        <v>318869992.66299999</v>
      </c>
      <c r="H42">
        <v>100867500.0423</v>
      </c>
      <c r="I42">
        <v>419737492.70529997</v>
      </c>
      <c r="K42" s="1" t="str">
        <f t="shared" si="0"/>
        <v>202036</v>
      </c>
      <c r="L42" s="115">
        <f t="shared" si="1"/>
        <v>318869992.66299999</v>
      </c>
      <c r="M42" s="115">
        <f t="shared" si="1"/>
        <v>100867500.0423</v>
      </c>
      <c r="N42" s="115"/>
      <c r="O42" s="1" t="str">
        <f t="shared" si="2"/>
        <v>202036</v>
      </c>
      <c r="P42" s="12">
        <f t="shared" si="3"/>
        <v>0.2403109128807791</v>
      </c>
    </row>
    <row r="43" spans="1:16">
      <c r="A43">
        <v>312020285.67460001</v>
      </c>
      <c r="B43" s="1">
        <v>44029</v>
      </c>
      <c r="C43" t="s">
        <v>73</v>
      </c>
      <c r="F43" s="213">
        <v>44085</v>
      </c>
      <c r="G43">
        <v>308285521.44260001</v>
      </c>
      <c r="H43">
        <v>97498628.686800003</v>
      </c>
      <c r="I43">
        <v>405784150.12940001</v>
      </c>
      <c r="K43" s="1" t="str">
        <f t="shared" si="0"/>
        <v>202037</v>
      </c>
      <c r="L43" s="115">
        <f t="shared" si="1"/>
        <v>308285521.44260001</v>
      </c>
      <c r="M43" s="115">
        <f t="shared" si="1"/>
        <v>97498628.686800003</v>
      </c>
      <c r="N43" s="115"/>
      <c r="O43" s="1" t="str">
        <f t="shared" si="2"/>
        <v>202037</v>
      </c>
      <c r="P43" s="12">
        <f t="shared" si="3"/>
        <v>0.24027214630169461</v>
      </c>
    </row>
    <row r="44" spans="1:16">
      <c r="A44">
        <v>327149062.73799998</v>
      </c>
      <c r="B44" s="1">
        <v>43903</v>
      </c>
      <c r="C44" t="s">
        <v>73</v>
      </c>
      <c r="F44" s="213">
        <v>44092</v>
      </c>
      <c r="G44">
        <v>302421692.48379999</v>
      </c>
      <c r="H44">
        <v>95856831.245900005</v>
      </c>
      <c r="I44">
        <v>398278523.72969997</v>
      </c>
      <c r="K44" s="1" t="str">
        <f t="shared" si="0"/>
        <v>202038</v>
      </c>
      <c r="L44" s="115">
        <f t="shared" si="1"/>
        <v>302421692.48379999</v>
      </c>
      <c r="M44" s="115">
        <f t="shared" si="1"/>
        <v>95856831.245900005</v>
      </c>
      <c r="N44" s="115"/>
      <c r="O44" s="1" t="str">
        <f t="shared" si="2"/>
        <v>202038</v>
      </c>
      <c r="P44" s="12">
        <f t="shared" si="3"/>
        <v>0.24067788126822334</v>
      </c>
    </row>
    <row r="45" spans="1:16">
      <c r="A45">
        <v>303808991.50480002</v>
      </c>
      <c r="B45" s="1">
        <v>44414</v>
      </c>
      <c r="C45" t="s">
        <v>73</v>
      </c>
      <c r="F45" s="213">
        <v>44099</v>
      </c>
      <c r="G45">
        <v>317953596.34969997</v>
      </c>
      <c r="H45">
        <v>99303939.734699994</v>
      </c>
      <c r="I45">
        <v>417257536.08439994</v>
      </c>
      <c r="K45" s="1" t="str">
        <f t="shared" si="0"/>
        <v>202039</v>
      </c>
      <c r="L45" s="115">
        <f t="shared" si="1"/>
        <v>317953596.34969997</v>
      </c>
      <c r="M45" s="115">
        <f t="shared" si="1"/>
        <v>99303939.734699994</v>
      </c>
      <c r="N45" s="115"/>
      <c r="O45" s="1" t="str">
        <f t="shared" si="2"/>
        <v>202039</v>
      </c>
      <c r="P45" s="12">
        <f t="shared" si="3"/>
        <v>0.2379919621502378</v>
      </c>
    </row>
    <row r="46" spans="1:16">
      <c r="A46">
        <v>150405731.28400001</v>
      </c>
      <c r="B46" s="1">
        <v>43910</v>
      </c>
      <c r="C46" t="s">
        <v>63</v>
      </c>
      <c r="F46" s="213">
        <v>44106</v>
      </c>
      <c r="G46">
        <v>321743597.13300002</v>
      </c>
      <c r="H46">
        <v>98957955.595400006</v>
      </c>
      <c r="I46">
        <v>420701552.72839999</v>
      </c>
      <c r="K46" s="1" t="str">
        <f t="shared" si="0"/>
        <v>202040</v>
      </c>
      <c r="L46" s="115">
        <f t="shared" si="1"/>
        <v>321743597.13300002</v>
      </c>
      <c r="M46" s="115">
        <f t="shared" si="1"/>
        <v>98957955.595400006</v>
      </c>
      <c r="N46" s="115"/>
      <c r="O46" s="1" t="str">
        <f t="shared" si="2"/>
        <v>202040</v>
      </c>
      <c r="P46" s="12">
        <f t="shared" si="3"/>
        <v>0.23522127492428369</v>
      </c>
    </row>
    <row r="47" spans="1:16">
      <c r="A47">
        <v>95392685.209900007</v>
      </c>
      <c r="B47" s="1">
        <v>44337</v>
      </c>
      <c r="C47" t="s">
        <v>63</v>
      </c>
      <c r="F47" s="213">
        <v>44113</v>
      </c>
      <c r="G47">
        <v>313917836.65249997</v>
      </c>
      <c r="H47">
        <v>97790017.344099998</v>
      </c>
      <c r="I47">
        <v>411707853.99659997</v>
      </c>
      <c r="K47" s="1" t="str">
        <f t="shared" si="0"/>
        <v>202041</v>
      </c>
      <c r="L47" s="115">
        <f t="shared" si="1"/>
        <v>313917836.65249997</v>
      </c>
      <c r="M47" s="115">
        <f t="shared" si="1"/>
        <v>97790017.344099998</v>
      </c>
      <c r="N47" s="115"/>
      <c r="O47" s="1" t="str">
        <f t="shared" si="2"/>
        <v>202041</v>
      </c>
      <c r="P47" s="12">
        <f t="shared" si="3"/>
        <v>0.2375228366299458</v>
      </c>
    </row>
    <row r="48" spans="1:16">
      <c r="A48">
        <v>123652954.8787</v>
      </c>
      <c r="B48" s="1">
        <v>43833</v>
      </c>
      <c r="C48" t="s">
        <v>63</v>
      </c>
      <c r="F48" s="213">
        <v>44120</v>
      </c>
      <c r="G48">
        <v>309749449.72689998</v>
      </c>
      <c r="H48">
        <v>97945249.239700004</v>
      </c>
      <c r="I48">
        <v>407694698.9666</v>
      </c>
      <c r="K48" s="1" t="str">
        <f t="shared" si="0"/>
        <v>202042</v>
      </c>
      <c r="L48" s="115">
        <f t="shared" si="1"/>
        <v>309749449.72689998</v>
      </c>
      <c r="M48" s="115">
        <f t="shared" si="1"/>
        <v>97945249.239700004</v>
      </c>
      <c r="N48" s="115"/>
      <c r="O48" s="1" t="str">
        <f t="shared" si="2"/>
        <v>202042</v>
      </c>
      <c r="P48" s="12">
        <f t="shared" si="3"/>
        <v>0.24024165506190229</v>
      </c>
    </row>
    <row r="49" spans="1:16">
      <c r="A49">
        <v>321155384.28140002</v>
      </c>
      <c r="B49" s="1">
        <v>44358</v>
      </c>
      <c r="C49" t="s">
        <v>73</v>
      </c>
      <c r="F49" s="213">
        <v>44127</v>
      </c>
      <c r="G49">
        <v>310574972.51340002</v>
      </c>
      <c r="H49">
        <v>98169498.117500007</v>
      </c>
      <c r="I49">
        <v>408744470.63090003</v>
      </c>
      <c r="K49" s="1" t="str">
        <f t="shared" si="0"/>
        <v>202043</v>
      </c>
      <c r="L49" s="115">
        <f t="shared" si="1"/>
        <v>310574972.51340002</v>
      </c>
      <c r="M49" s="115">
        <f t="shared" si="1"/>
        <v>98169498.117500007</v>
      </c>
      <c r="N49" s="115"/>
      <c r="O49" s="1" t="str">
        <f t="shared" si="2"/>
        <v>202043</v>
      </c>
      <c r="P49" s="12">
        <f t="shared" si="3"/>
        <v>0.24017327492155352</v>
      </c>
    </row>
    <row r="50" spans="1:16">
      <c r="A50">
        <v>96018647.430399999</v>
      </c>
      <c r="B50" s="1">
        <v>44330</v>
      </c>
      <c r="C50" t="s">
        <v>63</v>
      </c>
      <c r="F50" s="213">
        <v>44134</v>
      </c>
      <c r="G50">
        <v>327375232.94379997</v>
      </c>
      <c r="H50">
        <v>102154825.04009999</v>
      </c>
      <c r="I50">
        <v>429530057.98389995</v>
      </c>
      <c r="K50" s="1" t="str">
        <f t="shared" si="0"/>
        <v>202044</v>
      </c>
      <c r="L50" s="115">
        <f t="shared" si="1"/>
        <v>327375232.94379997</v>
      </c>
      <c r="M50" s="115">
        <f t="shared" si="1"/>
        <v>102154825.04009999</v>
      </c>
      <c r="N50" s="115"/>
      <c r="O50" s="1" t="str">
        <f t="shared" si="2"/>
        <v>202044</v>
      </c>
      <c r="P50" s="12">
        <f t="shared" si="3"/>
        <v>0.23782928142348783</v>
      </c>
    </row>
    <row r="51" spans="1:16">
      <c r="A51">
        <v>330497791.95539999</v>
      </c>
      <c r="B51" s="1">
        <v>44316</v>
      </c>
      <c r="C51" t="s">
        <v>73</v>
      </c>
      <c r="F51" s="213">
        <v>44141</v>
      </c>
      <c r="G51">
        <v>354946863.22329998</v>
      </c>
      <c r="H51">
        <v>107233382.1781</v>
      </c>
      <c r="I51">
        <v>462180245.40139997</v>
      </c>
      <c r="K51" s="1" t="str">
        <f t="shared" si="0"/>
        <v>202045</v>
      </c>
      <c r="L51" s="115">
        <f t="shared" si="1"/>
        <v>354946863.22329998</v>
      </c>
      <c r="M51" s="115">
        <f t="shared" si="1"/>
        <v>107233382.1781</v>
      </c>
      <c r="N51" s="115"/>
      <c r="O51" s="1" t="str">
        <f t="shared" si="2"/>
        <v>202045</v>
      </c>
      <c r="P51" s="12">
        <f t="shared" si="3"/>
        <v>0.23201636860305147</v>
      </c>
    </row>
    <row r="52" spans="1:16">
      <c r="A52">
        <v>98169498.117500007</v>
      </c>
      <c r="B52" s="1">
        <v>44127</v>
      </c>
      <c r="C52" t="s">
        <v>63</v>
      </c>
      <c r="F52" s="213">
        <v>44148</v>
      </c>
      <c r="G52">
        <v>333224907.79659998</v>
      </c>
      <c r="H52">
        <v>103516449.222</v>
      </c>
      <c r="I52">
        <v>436741357.01859999</v>
      </c>
      <c r="K52" s="1" t="str">
        <f t="shared" si="0"/>
        <v>202046</v>
      </c>
      <c r="L52" s="115">
        <f t="shared" si="1"/>
        <v>333224907.79659998</v>
      </c>
      <c r="M52" s="115">
        <f t="shared" si="1"/>
        <v>103516449.222</v>
      </c>
      <c r="N52" s="115"/>
      <c r="O52" s="1" t="str">
        <f t="shared" si="2"/>
        <v>202046</v>
      </c>
      <c r="P52" s="12">
        <f t="shared" si="3"/>
        <v>0.2370200292654937</v>
      </c>
    </row>
    <row r="53" spans="1:16">
      <c r="A53">
        <v>100271297.2968</v>
      </c>
      <c r="B53" s="1">
        <v>44246</v>
      </c>
      <c r="C53" t="s">
        <v>63</v>
      </c>
      <c r="F53" s="213">
        <v>44155</v>
      </c>
      <c r="G53">
        <v>354550116.25319999</v>
      </c>
      <c r="H53">
        <v>113793594.60879999</v>
      </c>
      <c r="I53">
        <v>468343710.86199999</v>
      </c>
      <c r="K53" s="1" t="str">
        <f t="shared" si="0"/>
        <v>202047</v>
      </c>
      <c r="L53" s="115">
        <f t="shared" si="1"/>
        <v>354550116.25319999</v>
      </c>
      <c r="M53" s="115">
        <f t="shared" si="1"/>
        <v>113793594.60879999</v>
      </c>
      <c r="N53" s="115"/>
      <c r="O53" s="1" t="str">
        <f t="shared" si="2"/>
        <v>202047</v>
      </c>
      <c r="P53" s="12">
        <f t="shared" si="3"/>
        <v>0.24297026301337457</v>
      </c>
    </row>
    <row r="54" spans="1:16">
      <c r="A54">
        <v>143981405.2739</v>
      </c>
      <c r="B54" s="1">
        <v>44547</v>
      </c>
      <c r="C54" t="s">
        <v>63</v>
      </c>
      <c r="F54" s="213">
        <v>44162</v>
      </c>
      <c r="G54">
        <v>358157499.75599998</v>
      </c>
      <c r="H54">
        <v>116359874.5327</v>
      </c>
      <c r="I54">
        <v>474517374.28869998</v>
      </c>
      <c r="K54" s="1" t="str">
        <f t="shared" si="0"/>
        <v>202048</v>
      </c>
      <c r="L54" s="115">
        <f t="shared" si="1"/>
        <v>358157499.75599998</v>
      </c>
      <c r="M54" s="115">
        <f t="shared" si="1"/>
        <v>116359874.5327</v>
      </c>
      <c r="N54" s="115"/>
      <c r="O54" s="1" t="str">
        <f t="shared" si="2"/>
        <v>202048</v>
      </c>
      <c r="P54" s="12">
        <f t="shared" si="3"/>
        <v>0.24521731097227595</v>
      </c>
    </row>
    <row r="55" spans="1:16">
      <c r="A55">
        <v>354550116.25319999</v>
      </c>
      <c r="B55" s="1">
        <v>44155</v>
      </c>
      <c r="C55" t="s">
        <v>73</v>
      </c>
      <c r="F55" s="213">
        <v>44169</v>
      </c>
      <c r="G55">
        <v>372966490.83530003</v>
      </c>
      <c r="H55">
        <v>117368296.0915</v>
      </c>
      <c r="I55">
        <v>490334786.92680001</v>
      </c>
      <c r="K55" s="1" t="str">
        <f t="shared" si="0"/>
        <v>202049</v>
      </c>
      <c r="L55" s="115">
        <f t="shared" si="1"/>
        <v>372966490.83530003</v>
      </c>
      <c r="M55" s="115">
        <f t="shared" si="1"/>
        <v>117368296.0915</v>
      </c>
      <c r="N55" s="115"/>
      <c r="O55" s="1" t="str">
        <f t="shared" si="2"/>
        <v>202049</v>
      </c>
      <c r="P55" s="12">
        <f t="shared" si="3"/>
        <v>0.2393635924285776</v>
      </c>
    </row>
    <row r="56" spans="1:16">
      <c r="A56">
        <v>94102638.003800005</v>
      </c>
      <c r="B56" s="1">
        <v>44225</v>
      </c>
      <c r="C56" t="s">
        <v>63</v>
      </c>
      <c r="F56" s="213">
        <v>44176</v>
      </c>
      <c r="G56">
        <v>368102991.28420001</v>
      </c>
      <c r="H56">
        <v>120433317.6497</v>
      </c>
      <c r="I56">
        <v>488536308.9339</v>
      </c>
      <c r="K56" s="1" t="str">
        <f t="shared" si="0"/>
        <v>202050</v>
      </c>
      <c r="L56" s="115">
        <f t="shared" si="1"/>
        <v>368102991.28420001</v>
      </c>
      <c r="M56" s="115">
        <f t="shared" si="1"/>
        <v>120433317.6497</v>
      </c>
      <c r="N56" s="115"/>
      <c r="O56" s="1" t="str">
        <f t="shared" si="2"/>
        <v>202050</v>
      </c>
      <c r="P56" s="12">
        <f t="shared" si="3"/>
        <v>0.2465186628861088</v>
      </c>
    </row>
    <row r="57" spans="1:16">
      <c r="A57">
        <v>281044212.97509998</v>
      </c>
      <c r="B57" s="1">
        <v>43889</v>
      </c>
      <c r="C57" t="s">
        <v>73</v>
      </c>
      <c r="F57" s="213">
        <v>44183</v>
      </c>
      <c r="G57">
        <v>405415834.6724</v>
      </c>
      <c r="H57">
        <v>136575535.26339999</v>
      </c>
      <c r="I57">
        <v>541991369.93579996</v>
      </c>
      <c r="K57" s="1" t="str">
        <f t="shared" si="0"/>
        <v>202051</v>
      </c>
      <c r="L57" s="115">
        <f t="shared" si="1"/>
        <v>405415834.6724</v>
      </c>
      <c r="M57" s="115">
        <f t="shared" si="1"/>
        <v>136575535.26339999</v>
      </c>
      <c r="N57" s="115"/>
      <c r="O57" s="1" t="str">
        <f t="shared" si="2"/>
        <v>202051</v>
      </c>
      <c r="P57" s="12">
        <f t="shared" si="3"/>
        <v>0.25198839472218471</v>
      </c>
    </row>
    <row r="58" spans="1:16">
      <c r="A58">
        <v>99181310.660099998</v>
      </c>
      <c r="B58" s="1">
        <v>44449</v>
      </c>
      <c r="C58" t="s">
        <v>63</v>
      </c>
      <c r="F58" s="213">
        <v>44190</v>
      </c>
      <c r="G58">
        <v>462976070.82609999</v>
      </c>
      <c r="H58">
        <v>165304617.58199999</v>
      </c>
      <c r="I58">
        <v>628280688.40810001</v>
      </c>
      <c r="K58" s="1" t="str">
        <f t="shared" si="0"/>
        <v>202052</v>
      </c>
      <c r="L58" s="115">
        <f t="shared" si="1"/>
        <v>462976070.82609999</v>
      </c>
      <c r="M58" s="115">
        <f t="shared" si="1"/>
        <v>165304617.58199999</v>
      </c>
      <c r="N58" s="115"/>
      <c r="O58" s="1" t="str">
        <f t="shared" si="2"/>
        <v>202052</v>
      </c>
      <c r="P58" s="12">
        <f t="shared" si="3"/>
        <v>0.26310631638358795</v>
      </c>
    </row>
    <row r="59" spans="1:16">
      <c r="A59">
        <v>97945249.239700004</v>
      </c>
      <c r="B59" s="1">
        <v>44120</v>
      </c>
      <c r="C59" t="s">
        <v>63</v>
      </c>
      <c r="F59" s="213">
        <v>44197</v>
      </c>
      <c r="G59">
        <v>249384400.79280001</v>
      </c>
      <c r="H59">
        <v>88004631.5854</v>
      </c>
      <c r="I59">
        <v>337389032.37819999</v>
      </c>
      <c r="K59" s="1" t="str">
        <f t="shared" si="0"/>
        <v>202101</v>
      </c>
      <c r="L59" s="115">
        <f t="shared" si="1"/>
        <v>249384400.79280001</v>
      </c>
      <c r="M59" s="115">
        <f t="shared" si="1"/>
        <v>88004631.5854</v>
      </c>
      <c r="N59" s="115"/>
      <c r="O59" s="1" t="str">
        <f t="shared" si="2"/>
        <v>202101</v>
      </c>
      <c r="P59" s="12">
        <f t="shared" si="3"/>
        <v>0.26084022638516069</v>
      </c>
    </row>
    <row r="60" spans="1:16">
      <c r="A60">
        <v>320163223.18720001</v>
      </c>
      <c r="B60" s="1">
        <v>44379</v>
      </c>
      <c r="C60" t="s">
        <v>73</v>
      </c>
      <c r="F60" s="213">
        <v>44204</v>
      </c>
      <c r="G60">
        <v>310814329.27649999</v>
      </c>
      <c r="H60">
        <v>94633125.947300002</v>
      </c>
      <c r="I60">
        <v>405447455.2238</v>
      </c>
      <c r="K60" s="1" t="str">
        <f t="shared" si="0"/>
        <v>202102</v>
      </c>
      <c r="L60" s="115">
        <f t="shared" si="1"/>
        <v>310814329.27649999</v>
      </c>
      <c r="M60" s="115">
        <f t="shared" si="1"/>
        <v>94633125.947300002</v>
      </c>
      <c r="N60" s="115"/>
      <c r="O60" s="1" t="str">
        <f t="shared" si="2"/>
        <v>202102</v>
      </c>
      <c r="P60" s="12">
        <f t="shared" si="3"/>
        <v>0.233404167982912</v>
      </c>
    </row>
    <row r="61" spans="1:16">
      <c r="A61">
        <v>104788647.2322</v>
      </c>
      <c r="B61" s="1">
        <v>44274</v>
      </c>
      <c r="C61" t="s">
        <v>63</v>
      </c>
      <c r="F61" s="213">
        <v>44211</v>
      </c>
      <c r="G61">
        <v>307049674.676</v>
      </c>
      <c r="H61">
        <v>90269060.659299999</v>
      </c>
      <c r="I61">
        <v>397318735.33529997</v>
      </c>
      <c r="K61" s="1" t="str">
        <f t="shared" si="0"/>
        <v>202103</v>
      </c>
      <c r="L61" s="115">
        <f t="shared" si="1"/>
        <v>307049674.676</v>
      </c>
      <c r="M61" s="115">
        <f t="shared" si="1"/>
        <v>90269060.659299999</v>
      </c>
      <c r="N61" s="115"/>
      <c r="O61" s="1" t="str">
        <f t="shared" si="2"/>
        <v>202103</v>
      </c>
      <c r="P61" s="12">
        <f t="shared" si="3"/>
        <v>0.22719558035218582</v>
      </c>
    </row>
    <row r="62" spans="1:16">
      <c r="A62">
        <v>98027613.211700007</v>
      </c>
      <c r="B62" s="1">
        <v>44253</v>
      </c>
      <c r="C62" t="s">
        <v>63</v>
      </c>
      <c r="F62" s="213">
        <v>44218</v>
      </c>
      <c r="G62">
        <v>312557601.01139998</v>
      </c>
      <c r="H62">
        <v>93059966.893399999</v>
      </c>
      <c r="I62">
        <v>405617567.9048</v>
      </c>
      <c r="K62" s="1" t="str">
        <f t="shared" si="0"/>
        <v>202104</v>
      </c>
      <c r="L62" s="115">
        <f t="shared" si="1"/>
        <v>312557601.01139998</v>
      </c>
      <c r="M62" s="115">
        <f t="shared" si="1"/>
        <v>93059966.893399999</v>
      </c>
      <c r="N62" s="115"/>
      <c r="O62" s="1" t="str">
        <f t="shared" si="2"/>
        <v>202104</v>
      </c>
      <c r="P62" s="12">
        <f t="shared" si="3"/>
        <v>0.22942785090423284</v>
      </c>
    </row>
    <row r="63" spans="1:16">
      <c r="A63">
        <v>116779867.6734</v>
      </c>
      <c r="B63" s="1">
        <v>44288</v>
      </c>
      <c r="C63" t="s">
        <v>63</v>
      </c>
      <c r="F63" s="213">
        <v>44225</v>
      </c>
      <c r="G63">
        <v>326624654.95289999</v>
      </c>
      <c r="H63">
        <v>94102638.003800005</v>
      </c>
      <c r="I63">
        <v>420727292.95669997</v>
      </c>
      <c r="K63" s="1" t="str">
        <f t="shared" si="0"/>
        <v>202105</v>
      </c>
      <c r="L63" s="115">
        <f t="shared" si="1"/>
        <v>326624654.95289999</v>
      </c>
      <c r="M63" s="115">
        <f t="shared" si="1"/>
        <v>94102638.003800005</v>
      </c>
      <c r="N63" s="115"/>
      <c r="O63" s="1" t="str">
        <f t="shared" si="2"/>
        <v>202105</v>
      </c>
      <c r="P63" s="12">
        <f t="shared" si="3"/>
        <v>0.22366658778536808</v>
      </c>
    </row>
    <row r="64" spans="1:16">
      <c r="A64">
        <v>113393020.9798</v>
      </c>
      <c r="B64" s="1">
        <v>44498</v>
      </c>
      <c r="C64" t="s">
        <v>63</v>
      </c>
      <c r="F64" s="213">
        <v>44232</v>
      </c>
      <c r="G64">
        <v>331958766.63029999</v>
      </c>
      <c r="H64">
        <v>95447937.128900006</v>
      </c>
      <c r="I64">
        <v>427406703.75919998</v>
      </c>
      <c r="K64" s="1" t="str">
        <f t="shared" si="0"/>
        <v>202106</v>
      </c>
      <c r="L64" s="115">
        <f t="shared" si="1"/>
        <v>331958766.63029999</v>
      </c>
      <c r="M64" s="115">
        <f t="shared" si="1"/>
        <v>95447937.128900006</v>
      </c>
      <c r="N64" s="115"/>
      <c r="O64" s="1" t="str">
        <f t="shared" si="2"/>
        <v>202106</v>
      </c>
      <c r="P64" s="12">
        <f t="shared" si="3"/>
        <v>0.22331876474889165</v>
      </c>
    </row>
    <row r="65" spans="1:16">
      <c r="A65">
        <v>310574972.51340002</v>
      </c>
      <c r="B65" s="1">
        <v>44127</v>
      </c>
      <c r="C65" t="s">
        <v>73</v>
      </c>
      <c r="F65" s="213">
        <v>44239</v>
      </c>
      <c r="G65">
        <v>332313528.06269997</v>
      </c>
      <c r="H65">
        <v>97137931.584700003</v>
      </c>
      <c r="I65">
        <v>429451459.64739996</v>
      </c>
      <c r="K65" s="1" t="str">
        <f t="shared" si="0"/>
        <v>202107</v>
      </c>
      <c r="L65" s="115">
        <f t="shared" si="1"/>
        <v>332313528.06269997</v>
      </c>
      <c r="M65" s="115">
        <f t="shared" si="1"/>
        <v>97137931.584700003</v>
      </c>
      <c r="N65" s="115"/>
      <c r="O65" s="1" t="str">
        <f t="shared" si="2"/>
        <v>202107</v>
      </c>
      <c r="P65" s="12">
        <f t="shared" si="3"/>
        <v>0.22619071236701549</v>
      </c>
    </row>
    <row r="66" spans="1:16">
      <c r="A66">
        <v>312557601.01139998</v>
      </c>
      <c r="B66" s="1">
        <v>44218</v>
      </c>
      <c r="C66" t="s">
        <v>73</v>
      </c>
      <c r="F66" s="213">
        <v>44246</v>
      </c>
      <c r="G66">
        <v>334637835.83560002</v>
      </c>
      <c r="H66">
        <v>100271297.2968</v>
      </c>
      <c r="I66">
        <v>434909133.13240004</v>
      </c>
      <c r="K66" s="1" t="str">
        <f t="shared" si="0"/>
        <v>202108</v>
      </c>
      <c r="L66" s="115">
        <f t="shared" si="1"/>
        <v>334637835.83560002</v>
      </c>
      <c r="M66" s="115">
        <f t="shared" si="1"/>
        <v>100271297.2968</v>
      </c>
      <c r="N66" s="115"/>
      <c r="O66" s="1" t="str">
        <f t="shared" si="2"/>
        <v>202108</v>
      </c>
      <c r="P66" s="12">
        <f t="shared" si="3"/>
        <v>0.23055689029706869</v>
      </c>
    </row>
    <row r="67" spans="1:16">
      <c r="A67">
        <v>320955278.77069998</v>
      </c>
      <c r="B67" s="1">
        <v>44309</v>
      </c>
      <c r="C67" t="s">
        <v>73</v>
      </c>
      <c r="F67" s="213">
        <v>44253</v>
      </c>
      <c r="G67">
        <v>334401524.87379998</v>
      </c>
      <c r="H67">
        <v>98027613.211700007</v>
      </c>
      <c r="I67">
        <v>432429138.0855</v>
      </c>
      <c r="K67" s="1" t="str">
        <f t="shared" si="0"/>
        <v>202109</v>
      </c>
      <c r="L67" s="115">
        <f t="shared" si="1"/>
        <v>334401524.87379998</v>
      </c>
      <c r="M67" s="115">
        <f t="shared" si="1"/>
        <v>98027613.211700007</v>
      </c>
      <c r="N67" s="115"/>
      <c r="O67" s="1" t="str">
        <f t="shared" si="2"/>
        <v>202109</v>
      </c>
      <c r="P67" s="12">
        <f t="shared" si="3"/>
        <v>0.22669058252110191</v>
      </c>
    </row>
    <row r="68" spans="1:16">
      <c r="A68">
        <v>118561930.36049999</v>
      </c>
      <c r="B68" s="1">
        <v>43875</v>
      </c>
      <c r="C68" t="s">
        <v>63</v>
      </c>
      <c r="F68" s="213">
        <v>44260</v>
      </c>
      <c r="G68">
        <v>352741877.16430002</v>
      </c>
      <c r="H68">
        <v>101431678.5993</v>
      </c>
      <c r="I68">
        <v>454173555.76359999</v>
      </c>
      <c r="K68" s="1" t="str">
        <f t="shared" si="0"/>
        <v>202110</v>
      </c>
      <c r="L68" s="115">
        <f t="shared" si="1"/>
        <v>352741877.16430002</v>
      </c>
      <c r="M68" s="115">
        <f t="shared" si="1"/>
        <v>101431678.5993</v>
      </c>
      <c r="N68" s="115"/>
      <c r="O68" s="1" t="str">
        <f t="shared" si="2"/>
        <v>202110</v>
      </c>
      <c r="P68" s="12">
        <f t="shared" si="3"/>
        <v>0.22333241843806464</v>
      </c>
    </row>
    <row r="69" spans="1:16">
      <c r="A69">
        <v>74312862.2711</v>
      </c>
      <c r="B69" s="1">
        <v>43924</v>
      </c>
      <c r="C69" t="s">
        <v>63</v>
      </c>
      <c r="F69" s="213">
        <v>44267</v>
      </c>
      <c r="G69">
        <v>352562654.63749999</v>
      </c>
      <c r="H69">
        <v>104964667.4851</v>
      </c>
      <c r="I69">
        <v>457527322.12259996</v>
      </c>
      <c r="K69" s="1" t="str">
        <f t="shared" si="0"/>
        <v>202111</v>
      </c>
      <c r="L69" s="115">
        <f t="shared" si="1"/>
        <v>352562654.63749999</v>
      </c>
      <c r="M69" s="115">
        <f t="shared" si="1"/>
        <v>104964667.4851</v>
      </c>
      <c r="N69" s="115"/>
      <c r="O69" s="1" t="str">
        <f t="shared" si="2"/>
        <v>202111</v>
      </c>
      <c r="P69" s="12">
        <f t="shared" si="3"/>
        <v>0.22941726626978018</v>
      </c>
    </row>
    <row r="70" spans="1:16">
      <c r="A70">
        <v>96759624.738700002</v>
      </c>
      <c r="B70" s="1">
        <v>44295</v>
      </c>
      <c r="C70" t="s">
        <v>63</v>
      </c>
      <c r="F70" s="213">
        <v>44274</v>
      </c>
      <c r="G70">
        <v>342898788.65539998</v>
      </c>
      <c r="H70">
        <v>104788647.2322</v>
      </c>
      <c r="I70">
        <v>447687435.88759995</v>
      </c>
      <c r="K70" s="1" t="str">
        <f t="shared" si="0"/>
        <v>202112</v>
      </c>
      <c r="L70" s="115">
        <f t="shared" si="1"/>
        <v>342898788.65539998</v>
      </c>
      <c r="M70" s="115">
        <f t="shared" si="1"/>
        <v>104788647.2322</v>
      </c>
      <c r="N70" s="115"/>
      <c r="O70" s="1" t="str">
        <f t="shared" si="2"/>
        <v>202112</v>
      </c>
      <c r="P70" s="12">
        <f t="shared" si="3"/>
        <v>0.23406653578392825</v>
      </c>
    </row>
    <row r="71" spans="1:16">
      <c r="A71">
        <v>300922802.12629998</v>
      </c>
      <c r="B71" s="1">
        <v>44449</v>
      </c>
      <c r="C71" t="s">
        <v>73</v>
      </c>
      <c r="F71" s="213">
        <v>44281</v>
      </c>
      <c r="G71">
        <v>343362089.60100001</v>
      </c>
      <c r="H71">
        <v>110050102.6497</v>
      </c>
      <c r="I71">
        <v>453412192.2507</v>
      </c>
      <c r="K71" s="1" t="str">
        <f t="shared" ref="K71:K109" si="4">_xlfn.CONCAT(YEAR(F71), TEXT(WEEKNUM(F71), REPT("0", 2)))</f>
        <v>202113</v>
      </c>
      <c r="L71" s="115">
        <f t="shared" ref="L71:M109" si="5">G71</f>
        <v>343362089.60100001</v>
      </c>
      <c r="M71" s="115">
        <f t="shared" si="5"/>
        <v>110050102.6497</v>
      </c>
      <c r="N71" s="115"/>
      <c r="O71" s="1" t="str">
        <f t="shared" ref="O71:O109" si="6">K71</f>
        <v>202113</v>
      </c>
      <c r="P71" s="12">
        <f t="shared" ref="P71:P109" si="7">M71/SUM(L71:M71)</f>
        <v>0.24271535818968729</v>
      </c>
    </row>
    <row r="72" spans="1:16">
      <c r="A72">
        <v>384032382.15189999</v>
      </c>
      <c r="B72" s="1">
        <v>43910</v>
      </c>
      <c r="C72" t="s">
        <v>73</v>
      </c>
      <c r="F72" s="213">
        <v>44288</v>
      </c>
      <c r="G72">
        <v>391875571.87660003</v>
      </c>
      <c r="H72">
        <v>116779867.6734</v>
      </c>
      <c r="I72">
        <v>508655439.55000001</v>
      </c>
      <c r="K72" s="1" t="str">
        <f t="shared" si="4"/>
        <v>202114</v>
      </c>
      <c r="L72" s="115">
        <f t="shared" si="5"/>
        <v>391875571.87660003</v>
      </c>
      <c r="M72" s="115">
        <f t="shared" si="5"/>
        <v>116779867.6734</v>
      </c>
      <c r="N72" s="115"/>
      <c r="O72" s="1" t="str">
        <f t="shared" si="6"/>
        <v>202114</v>
      </c>
      <c r="P72" s="12">
        <f t="shared" si="7"/>
        <v>0.22958541006995509</v>
      </c>
    </row>
    <row r="73" spans="1:16">
      <c r="A73">
        <v>266972573.8545</v>
      </c>
      <c r="B73" s="1">
        <v>43917</v>
      </c>
      <c r="C73" t="s">
        <v>73</v>
      </c>
      <c r="F73" s="213">
        <v>44295</v>
      </c>
      <c r="G73">
        <v>310398281.06169999</v>
      </c>
      <c r="H73">
        <v>96759624.738700002</v>
      </c>
      <c r="I73">
        <v>407157905.80040002</v>
      </c>
      <c r="K73" s="1" t="str">
        <f t="shared" si="4"/>
        <v>202115</v>
      </c>
      <c r="L73" s="115">
        <f t="shared" si="5"/>
        <v>310398281.06169999</v>
      </c>
      <c r="M73" s="115">
        <f t="shared" si="5"/>
        <v>96759624.738700002</v>
      </c>
      <c r="N73" s="115"/>
      <c r="O73" s="1" t="str">
        <f t="shared" si="6"/>
        <v>202115</v>
      </c>
      <c r="P73" s="12">
        <f t="shared" si="7"/>
        <v>0.23764643486042053</v>
      </c>
    </row>
    <row r="74" spans="1:16">
      <c r="A74">
        <v>114889098.4795</v>
      </c>
      <c r="B74" s="1">
        <v>43882</v>
      </c>
      <c r="C74" t="s">
        <v>63</v>
      </c>
      <c r="F74" s="213">
        <v>44302</v>
      </c>
      <c r="G74">
        <v>318680674.54610002</v>
      </c>
      <c r="H74">
        <v>96862884.561100006</v>
      </c>
      <c r="I74">
        <v>415543559.10720003</v>
      </c>
      <c r="K74" s="1" t="str">
        <f t="shared" si="4"/>
        <v>202116</v>
      </c>
      <c r="L74" s="115">
        <f t="shared" si="5"/>
        <v>318680674.54610002</v>
      </c>
      <c r="M74" s="115">
        <f t="shared" si="5"/>
        <v>96862884.561100006</v>
      </c>
      <c r="N74" s="115"/>
      <c r="O74" s="1" t="str">
        <f t="shared" si="6"/>
        <v>202116</v>
      </c>
      <c r="P74" s="12">
        <f t="shared" si="7"/>
        <v>0.23309923217005454</v>
      </c>
    </row>
    <row r="75" spans="1:16">
      <c r="A75">
        <v>95531930.383499995</v>
      </c>
      <c r="B75" s="1">
        <v>44043</v>
      </c>
      <c r="C75" t="s">
        <v>63</v>
      </c>
      <c r="F75" s="213">
        <v>44309</v>
      </c>
      <c r="G75">
        <v>320955278.77069998</v>
      </c>
      <c r="H75">
        <v>96241695.037799999</v>
      </c>
      <c r="I75">
        <v>417196973.80849999</v>
      </c>
      <c r="K75" s="1" t="str">
        <f t="shared" si="4"/>
        <v>202117</v>
      </c>
      <c r="L75" s="115">
        <f t="shared" si="5"/>
        <v>320955278.77069998</v>
      </c>
      <c r="M75" s="115">
        <f t="shared" si="5"/>
        <v>96241695.037799999</v>
      </c>
      <c r="N75" s="115"/>
      <c r="O75" s="1" t="str">
        <f t="shared" si="6"/>
        <v>202117</v>
      </c>
      <c r="P75" s="12">
        <f t="shared" si="7"/>
        <v>0.23068646485910624</v>
      </c>
    </row>
    <row r="76" spans="1:16">
      <c r="A76">
        <v>321743597.13300002</v>
      </c>
      <c r="B76" s="1">
        <v>44106</v>
      </c>
      <c r="C76" t="s">
        <v>73</v>
      </c>
      <c r="F76" s="213">
        <v>44316</v>
      </c>
      <c r="G76">
        <v>330497791.95539999</v>
      </c>
      <c r="H76">
        <v>97902947.221200004</v>
      </c>
      <c r="I76">
        <v>428400739.17659998</v>
      </c>
      <c r="K76" s="1" t="str">
        <f t="shared" si="4"/>
        <v>202118</v>
      </c>
      <c r="L76" s="115">
        <f t="shared" si="5"/>
        <v>330497791.95539999</v>
      </c>
      <c r="M76" s="115">
        <f t="shared" si="5"/>
        <v>97902947.221200004</v>
      </c>
      <c r="N76" s="115"/>
      <c r="O76" s="1" t="str">
        <f t="shared" si="6"/>
        <v>202118</v>
      </c>
      <c r="P76" s="12">
        <f t="shared" si="7"/>
        <v>0.22853122851602128</v>
      </c>
    </row>
    <row r="77" spans="1:16">
      <c r="A77">
        <v>357893558.81279999</v>
      </c>
      <c r="B77" s="1">
        <v>43826</v>
      </c>
      <c r="C77" t="s">
        <v>73</v>
      </c>
      <c r="F77" s="213">
        <v>44323</v>
      </c>
      <c r="G77">
        <v>317914866.73909998</v>
      </c>
      <c r="H77">
        <v>95483225.558200002</v>
      </c>
      <c r="I77">
        <v>413398092.29729998</v>
      </c>
      <c r="K77" s="1" t="str">
        <f t="shared" si="4"/>
        <v>202119</v>
      </c>
      <c r="L77" s="115">
        <f t="shared" si="5"/>
        <v>317914866.73909998</v>
      </c>
      <c r="M77" s="115">
        <f t="shared" si="5"/>
        <v>95483225.558200002</v>
      </c>
      <c r="N77" s="115"/>
      <c r="O77" s="1" t="str">
        <f t="shared" si="6"/>
        <v>202119</v>
      </c>
      <c r="P77" s="12">
        <f t="shared" si="7"/>
        <v>0.23097161631198856</v>
      </c>
    </row>
    <row r="78" spans="1:16">
      <c r="A78">
        <v>325151377.06919998</v>
      </c>
      <c r="B78" s="1">
        <v>44505</v>
      </c>
      <c r="C78" t="s">
        <v>73</v>
      </c>
      <c r="F78" s="213">
        <v>44330</v>
      </c>
      <c r="G78">
        <v>314714946.3301</v>
      </c>
      <c r="H78">
        <v>96018647.430399999</v>
      </c>
      <c r="I78">
        <v>410733593.76050001</v>
      </c>
      <c r="K78" s="1" t="str">
        <f t="shared" si="4"/>
        <v>202120</v>
      </c>
      <c r="L78" s="115">
        <f t="shared" si="5"/>
        <v>314714946.3301</v>
      </c>
      <c r="M78" s="115">
        <f t="shared" si="5"/>
        <v>96018647.430399999</v>
      </c>
      <c r="N78" s="115"/>
      <c r="O78" s="1" t="str">
        <f t="shared" si="6"/>
        <v>202120</v>
      </c>
      <c r="P78" s="12">
        <f t="shared" si="7"/>
        <v>0.23377354297050451</v>
      </c>
    </row>
    <row r="79" spans="1:16">
      <c r="A79">
        <v>307049674.676</v>
      </c>
      <c r="B79" s="1">
        <v>44211</v>
      </c>
      <c r="C79" t="s">
        <v>73</v>
      </c>
      <c r="F79" s="213">
        <v>44337</v>
      </c>
      <c r="G79">
        <v>309103957.26859999</v>
      </c>
      <c r="H79">
        <v>95392685.209900007</v>
      </c>
      <c r="I79">
        <v>404496642.47850001</v>
      </c>
      <c r="K79" s="1" t="str">
        <f t="shared" si="4"/>
        <v>202121</v>
      </c>
      <c r="L79" s="115">
        <f t="shared" si="5"/>
        <v>309103957.26859999</v>
      </c>
      <c r="M79" s="115">
        <f t="shared" si="5"/>
        <v>95392685.209900007</v>
      </c>
      <c r="N79" s="115"/>
      <c r="O79" s="1" t="str">
        <f t="shared" si="6"/>
        <v>202121</v>
      </c>
      <c r="P79" s="12">
        <f t="shared" si="7"/>
        <v>0.23583059830952827</v>
      </c>
    </row>
    <row r="80" spans="1:16">
      <c r="A80">
        <v>100485918.3862</v>
      </c>
      <c r="B80" s="1">
        <v>44365</v>
      </c>
      <c r="C80" t="s">
        <v>63</v>
      </c>
      <c r="F80" s="213">
        <v>44344</v>
      </c>
      <c r="G80">
        <v>317298650.80580002</v>
      </c>
      <c r="H80">
        <v>101182395.87720001</v>
      </c>
      <c r="I80">
        <v>418481046.68300003</v>
      </c>
      <c r="K80" s="1" t="str">
        <f t="shared" si="4"/>
        <v>202122</v>
      </c>
      <c r="L80" s="115">
        <f t="shared" si="5"/>
        <v>317298650.80580002</v>
      </c>
      <c r="M80" s="115">
        <f t="shared" si="5"/>
        <v>101182395.87720001</v>
      </c>
      <c r="N80" s="115"/>
      <c r="O80" s="1" t="str">
        <f t="shared" si="6"/>
        <v>202122</v>
      </c>
      <c r="P80" s="12">
        <f t="shared" si="7"/>
        <v>0.24178489486967331</v>
      </c>
    </row>
    <row r="81" spans="1:16">
      <c r="A81">
        <v>85047106.266599998</v>
      </c>
      <c r="B81" s="1">
        <v>43959</v>
      </c>
      <c r="C81" t="s">
        <v>63</v>
      </c>
      <c r="F81" s="213">
        <v>44351</v>
      </c>
      <c r="G81">
        <v>325271616.15899998</v>
      </c>
      <c r="H81">
        <v>100650041.05419999</v>
      </c>
      <c r="I81">
        <v>425921657.21319997</v>
      </c>
      <c r="K81" s="1" t="str">
        <f t="shared" si="4"/>
        <v>202123</v>
      </c>
      <c r="L81" s="115">
        <f t="shared" si="5"/>
        <v>325271616.15899998</v>
      </c>
      <c r="M81" s="115">
        <f t="shared" si="5"/>
        <v>100650041.05419999</v>
      </c>
      <c r="N81" s="115"/>
      <c r="O81" s="1" t="str">
        <f t="shared" si="6"/>
        <v>202123</v>
      </c>
      <c r="P81" s="12">
        <f t="shared" si="7"/>
        <v>0.23631116039684844</v>
      </c>
    </row>
    <row r="82" spans="1:16">
      <c r="A82">
        <v>256883299.9779</v>
      </c>
      <c r="B82" s="1">
        <v>43833</v>
      </c>
      <c r="C82" t="s">
        <v>73</v>
      </c>
      <c r="F82" s="213">
        <v>44358</v>
      </c>
      <c r="G82">
        <v>321155384.28140002</v>
      </c>
      <c r="H82">
        <v>99874282.911200002</v>
      </c>
      <c r="I82">
        <v>421029667.19260001</v>
      </c>
      <c r="K82" s="1" t="str">
        <f t="shared" si="4"/>
        <v>202124</v>
      </c>
      <c r="L82" s="115">
        <f t="shared" si="5"/>
        <v>321155384.28140002</v>
      </c>
      <c r="M82" s="115">
        <f t="shared" si="5"/>
        <v>99874282.911200002</v>
      </c>
      <c r="N82" s="115"/>
      <c r="O82" s="1" t="str">
        <f t="shared" si="6"/>
        <v>202124</v>
      </c>
      <c r="P82" s="12">
        <f t="shared" si="7"/>
        <v>0.23721435968433197</v>
      </c>
    </row>
    <row r="83" spans="1:16">
      <c r="A83">
        <v>107233382.1781</v>
      </c>
      <c r="B83" s="1">
        <v>44141</v>
      </c>
      <c r="C83" t="s">
        <v>63</v>
      </c>
      <c r="F83" s="213">
        <v>44365</v>
      </c>
      <c r="G83">
        <v>321923212.33099997</v>
      </c>
      <c r="H83">
        <v>100485918.3862</v>
      </c>
      <c r="I83">
        <v>422409130.71719998</v>
      </c>
      <c r="K83" s="1" t="str">
        <f t="shared" si="4"/>
        <v>202125</v>
      </c>
      <c r="L83" s="115">
        <f t="shared" si="5"/>
        <v>321923212.33099997</v>
      </c>
      <c r="M83" s="115">
        <f t="shared" si="5"/>
        <v>100485918.3862</v>
      </c>
      <c r="N83" s="115"/>
      <c r="O83" s="1" t="str">
        <f t="shared" si="6"/>
        <v>202125</v>
      </c>
      <c r="P83" s="12">
        <f t="shared" si="7"/>
        <v>0.23788765696325498</v>
      </c>
    </row>
    <row r="84" spans="1:16">
      <c r="A84">
        <v>272788947.90189999</v>
      </c>
      <c r="B84" s="1">
        <v>43861</v>
      </c>
      <c r="C84" t="s">
        <v>73</v>
      </c>
      <c r="F84" s="213">
        <v>44372</v>
      </c>
      <c r="G84">
        <v>310593156.82749999</v>
      </c>
      <c r="H84">
        <v>98729709.218700007</v>
      </c>
      <c r="I84">
        <v>409322866.04619998</v>
      </c>
      <c r="K84" s="1" t="str">
        <f t="shared" si="4"/>
        <v>202126</v>
      </c>
      <c r="L84" s="115">
        <f t="shared" si="5"/>
        <v>310593156.82749999</v>
      </c>
      <c r="M84" s="115">
        <f t="shared" si="5"/>
        <v>98729709.218700007</v>
      </c>
      <c r="N84" s="115"/>
      <c r="O84" s="1" t="str">
        <f t="shared" si="6"/>
        <v>202126</v>
      </c>
      <c r="P84" s="12">
        <f t="shared" si="7"/>
        <v>0.24120252594819966</v>
      </c>
    </row>
    <row r="85" spans="1:16">
      <c r="A85">
        <v>278587539.62440002</v>
      </c>
      <c r="B85" s="1">
        <v>43868</v>
      </c>
      <c r="C85" t="s">
        <v>73</v>
      </c>
      <c r="F85" s="213">
        <v>44379</v>
      </c>
      <c r="G85">
        <v>320163223.18720001</v>
      </c>
      <c r="H85">
        <v>97922327.8618</v>
      </c>
      <c r="I85">
        <v>418085551.04900002</v>
      </c>
      <c r="K85" s="1" t="str">
        <f t="shared" si="4"/>
        <v>202127</v>
      </c>
      <c r="L85" s="115">
        <f t="shared" si="5"/>
        <v>320163223.18720001</v>
      </c>
      <c r="M85" s="115">
        <f t="shared" si="5"/>
        <v>97922327.8618</v>
      </c>
      <c r="N85" s="115"/>
      <c r="O85" s="1" t="str">
        <f t="shared" si="6"/>
        <v>202127</v>
      </c>
      <c r="P85" s="12">
        <f t="shared" si="7"/>
        <v>0.23421600582968582</v>
      </c>
    </row>
    <row r="86" spans="1:16">
      <c r="A86">
        <v>95682224.911899999</v>
      </c>
      <c r="B86" s="1">
        <v>44050</v>
      </c>
      <c r="C86" t="s">
        <v>63</v>
      </c>
      <c r="F86" s="213">
        <v>44386</v>
      </c>
      <c r="G86">
        <v>309910174.73000002</v>
      </c>
      <c r="H86">
        <v>97366715.389500007</v>
      </c>
      <c r="I86">
        <v>407276890.11950004</v>
      </c>
      <c r="K86" s="1" t="str">
        <f t="shared" si="4"/>
        <v>202128</v>
      </c>
      <c r="L86" s="115">
        <f t="shared" si="5"/>
        <v>309910174.73000002</v>
      </c>
      <c r="M86" s="115">
        <f t="shared" si="5"/>
        <v>97366715.389500007</v>
      </c>
      <c r="N86" s="115"/>
      <c r="O86" s="1" t="str">
        <f t="shared" si="6"/>
        <v>202128</v>
      </c>
      <c r="P86" s="12">
        <f t="shared" si="7"/>
        <v>0.23906761653216174</v>
      </c>
    </row>
    <row r="87" spans="1:16">
      <c r="A87">
        <v>334637835.83560002</v>
      </c>
      <c r="B87" s="1">
        <v>44246</v>
      </c>
      <c r="C87" t="s">
        <v>73</v>
      </c>
      <c r="F87" s="213">
        <v>44393</v>
      </c>
      <c r="G87">
        <v>299071047.21460003</v>
      </c>
      <c r="H87">
        <v>96940599.109200001</v>
      </c>
      <c r="I87">
        <v>396011646.32380003</v>
      </c>
      <c r="K87" s="1" t="str">
        <f t="shared" si="4"/>
        <v>202129</v>
      </c>
      <c r="L87" s="115">
        <f t="shared" si="5"/>
        <v>299071047.21460003</v>
      </c>
      <c r="M87" s="115">
        <f t="shared" si="5"/>
        <v>96940599.109200001</v>
      </c>
      <c r="N87" s="115"/>
      <c r="O87" s="1" t="str">
        <f t="shared" si="6"/>
        <v>202129</v>
      </c>
      <c r="P87" s="12">
        <f t="shared" si="7"/>
        <v>0.24479229338102912</v>
      </c>
    </row>
    <row r="88" spans="1:16">
      <c r="A88">
        <v>260285999.31639999</v>
      </c>
      <c r="B88" s="1">
        <v>43854</v>
      </c>
      <c r="C88" t="s">
        <v>73</v>
      </c>
      <c r="F88" s="213">
        <v>44400</v>
      </c>
      <c r="G88">
        <v>325712825.9443</v>
      </c>
      <c r="H88">
        <v>108661191.2289</v>
      </c>
      <c r="I88">
        <v>434374017.17320001</v>
      </c>
      <c r="K88" s="1" t="str">
        <f t="shared" si="4"/>
        <v>202130</v>
      </c>
      <c r="L88" s="115">
        <f t="shared" si="5"/>
        <v>325712825.9443</v>
      </c>
      <c r="M88" s="115">
        <f t="shared" si="5"/>
        <v>108661191.2289</v>
      </c>
      <c r="N88" s="115"/>
      <c r="O88" s="1" t="str">
        <f t="shared" si="6"/>
        <v>202130</v>
      </c>
      <c r="P88" s="12">
        <f t="shared" si="7"/>
        <v>0.25015582639136774</v>
      </c>
    </row>
    <row r="89" spans="1:16">
      <c r="A89">
        <v>314714946.3301</v>
      </c>
      <c r="B89" s="1">
        <v>44330</v>
      </c>
      <c r="C89" t="s">
        <v>73</v>
      </c>
      <c r="F89" s="213">
        <v>44407</v>
      </c>
      <c r="G89">
        <v>307753151.0851</v>
      </c>
      <c r="H89">
        <v>102737939.44400001</v>
      </c>
      <c r="I89">
        <v>410491090.5291</v>
      </c>
      <c r="K89" s="1" t="str">
        <f t="shared" si="4"/>
        <v>202131</v>
      </c>
      <c r="L89" s="115">
        <f t="shared" si="5"/>
        <v>307753151.0851</v>
      </c>
      <c r="M89" s="115">
        <f t="shared" si="5"/>
        <v>102737939.44400001</v>
      </c>
      <c r="N89" s="115"/>
      <c r="O89" s="1" t="str">
        <f t="shared" si="6"/>
        <v>202131</v>
      </c>
      <c r="P89" s="12">
        <f t="shared" si="7"/>
        <v>0.25028055861474741</v>
      </c>
    </row>
    <row r="90" spans="1:16">
      <c r="A90">
        <v>81967935.141000003</v>
      </c>
      <c r="B90" s="1">
        <v>43945</v>
      </c>
      <c r="C90" t="s">
        <v>63</v>
      </c>
      <c r="F90" s="213">
        <v>44414</v>
      </c>
      <c r="G90">
        <v>303808991.50480002</v>
      </c>
      <c r="H90">
        <v>101232876.0257</v>
      </c>
      <c r="I90">
        <v>405041867.53050005</v>
      </c>
      <c r="K90" s="1" t="str">
        <f t="shared" si="4"/>
        <v>202132</v>
      </c>
      <c r="L90" s="115">
        <f t="shared" si="5"/>
        <v>303808991.50480002</v>
      </c>
      <c r="M90" s="115">
        <f t="shared" si="5"/>
        <v>101232876.0257</v>
      </c>
      <c r="N90" s="115"/>
      <c r="O90" s="1" t="str">
        <f t="shared" si="6"/>
        <v>202132</v>
      </c>
      <c r="P90" s="12">
        <f t="shared" si="7"/>
        <v>0.24993188146920903</v>
      </c>
    </row>
    <row r="91" spans="1:16">
      <c r="A91">
        <v>115713732.5531</v>
      </c>
      <c r="B91" s="1">
        <v>43889</v>
      </c>
      <c r="C91" t="s">
        <v>63</v>
      </c>
      <c r="F91" s="213">
        <v>44421</v>
      </c>
      <c r="G91">
        <v>300917130.1358</v>
      </c>
      <c r="H91">
        <v>100829239.49259999</v>
      </c>
      <c r="I91">
        <v>401746369.62839997</v>
      </c>
      <c r="K91" s="1" t="str">
        <f t="shared" si="4"/>
        <v>202133</v>
      </c>
      <c r="L91" s="115">
        <f t="shared" si="5"/>
        <v>300917130.1358</v>
      </c>
      <c r="M91" s="115">
        <f t="shared" si="5"/>
        <v>100829239.49259999</v>
      </c>
      <c r="N91" s="115"/>
      <c r="O91" s="1" t="str">
        <f t="shared" si="6"/>
        <v>202133</v>
      </c>
      <c r="P91" s="12">
        <f t="shared" si="7"/>
        <v>0.25097735067491261</v>
      </c>
    </row>
    <row r="92" spans="1:16">
      <c r="A92">
        <v>320193975.20359999</v>
      </c>
      <c r="B92" s="1">
        <v>44498</v>
      </c>
      <c r="C92" t="s">
        <v>73</v>
      </c>
      <c r="F92" s="213">
        <v>44428</v>
      </c>
      <c r="G92">
        <v>298808471.84439999</v>
      </c>
      <c r="H92">
        <v>101455963.88779999</v>
      </c>
      <c r="I92">
        <v>400264435.73219997</v>
      </c>
      <c r="K92" s="1" t="str">
        <f t="shared" si="4"/>
        <v>202134</v>
      </c>
      <c r="L92" s="115">
        <f t="shared" si="5"/>
        <v>298808471.84439999</v>
      </c>
      <c r="M92" s="115">
        <f t="shared" si="5"/>
        <v>101455963.88779999</v>
      </c>
      <c r="N92" s="115"/>
      <c r="O92" s="1" t="str">
        <f t="shared" si="6"/>
        <v>202134</v>
      </c>
      <c r="P92" s="12">
        <f t="shared" si="7"/>
        <v>0.25347234185872036</v>
      </c>
    </row>
    <row r="93" spans="1:16">
      <c r="A93">
        <v>375722411.38080001</v>
      </c>
      <c r="B93" s="1">
        <v>44547</v>
      </c>
      <c r="C93" t="s">
        <v>73</v>
      </c>
      <c r="F93" s="213">
        <v>44435</v>
      </c>
      <c r="G93">
        <v>311062140.55089998</v>
      </c>
      <c r="H93">
        <v>105530510.6926</v>
      </c>
      <c r="I93">
        <v>416592651.24349999</v>
      </c>
      <c r="K93" s="1" t="str">
        <f t="shared" si="4"/>
        <v>202135</v>
      </c>
      <c r="L93" s="115">
        <f t="shared" si="5"/>
        <v>311062140.55089998</v>
      </c>
      <c r="M93" s="115">
        <f t="shared" si="5"/>
        <v>105530510.6926</v>
      </c>
      <c r="N93" s="115"/>
      <c r="O93" s="1" t="str">
        <f t="shared" si="6"/>
        <v>202135</v>
      </c>
      <c r="P93" s="12">
        <f t="shared" si="7"/>
        <v>0.25331822435561163</v>
      </c>
    </row>
    <row r="94" spans="1:16">
      <c r="A94">
        <v>327375232.94379997</v>
      </c>
      <c r="B94" s="1">
        <v>44134</v>
      </c>
      <c r="C94" t="s">
        <v>73</v>
      </c>
      <c r="F94" s="213">
        <v>44442</v>
      </c>
      <c r="G94">
        <v>311111735.97820002</v>
      </c>
      <c r="H94">
        <v>102820471.52159999</v>
      </c>
      <c r="I94">
        <v>413932207.49980003</v>
      </c>
      <c r="K94" s="1" t="str">
        <f t="shared" si="4"/>
        <v>202136</v>
      </c>
      <c r="L94" s="115">
        <f t="shared" si="5"/>
        <v>311111735.97820002</v>
      </c>
      <c r="M94" s="115">
        <f t="shared" si="5"/>
        <v>102820471.52159999</v>
      </c>
      <c r="N94" s="115"/>
      <c r="O94" s="1" t="str">
        <f t="shared" si="6"/>
        <v>202136</v>
      </c>
      <c r="P94" s="12">
        <f t="shared" si="7"/>
        <v>0.24839930224963147</v>
      </c>
    </row>
    <row r="95" spans="1:16">
      <c r="A95">
        <v>73653751.205599993</v>
      </c>
      <c r="B95" s="1">
        <v>43938</v>
      </c>
      <c r="C95" t="s">
        <v>63</v>
      </c>
      <c r="F95" s="213">
        <v>44449</v>
      </c>
      <c r="G95">
        <v>300922802.12629998</v>
      </c>
      <c r="H95">
        <v>99181310.660099998</v>
      </c>
      <c r="I95">
        <v>400104112.78639996</v>
      </c>
      <c r="K95" s="1" t="str">
        <f t="shared" si="4"/>
        <v>202137</v>
      </c>
      <c r="L95" s="115">
        <f t="shared" si="5"/>
        <v>300922802.12629998</v>
      </c>
      <c r="M95" s="115">
        <f t="shared" si="5"/>
        <v>99181310.660099998</v>
      </c>
      <c r="N95" s="115"/>
      <c r="O95" s="1" t="str">
        <f t="shared" si="6"/>
        <v>202137</v>
      </c>
      <c r="P95" s="12">
        <f t="shared" si="7"/>
        <v>0.24788875567757296</v>
      </c>
    </row>
    <row r="96" spans="1:16">
      <c r="A96">
        <v>318879493.01429999</v>
      </c>
      <c r="B96" s="1">
        <v>44526</v>
      </c>
      <c r="C96" t="s">
        <v>73</v>
      </c>
      <c r="F96" s="213">
        <v>44456</v>
      </c>
      <c r="G96">
        <v>300828963.73869997</v>
      </c>
      <c r="H96">
        <v>99063444.728599995</v>
      </c>
      <c r="I96">
        <v>399892408.46729994</v>
      </c>
      <c r="K96" s="1" t="str">
        <f t="shared" si="4"/>
        <v>202138</v>
      </c>
      <c r="L96" s="115">
        <f t="shared" si="5"/>
        <v>300828963.73869997</v>
      </c>
      <c r="M96" s="115">
        <f t="shared" si="5"/>
        <v>99063444.728599995</v>
      </c>
      <c r="N96" s="115"/>
      <c r="O96" s="1" t="str">
        <f t="shared" si="6"/>
        <v>202138</v>
      </c>
      <c r="P96" s="12">
        <f t="shared" si="7"/>
        <v>0.24772524466840593</v>
      </c>
    </row>
    <row r="97" spans="1:16">
      <c r="A97">
        <v>339664328.57980001</v>
      </c>
      <c r="B97" s="1">
        <v>44015</v>
      </c>
      <c r="C97" t="s">
        <v>73</v>
      </c>
      <c r="F97" s="213">
        <v>44463</v>
      </c>
      <c r="G97">
        <v>298463738.50690001</v>
      </c>
      <c r="H97">
        <v>99974472.949200004</v>
      </c>
      <c r="I97">
        <v>398438211.45609999</v>
      </c>
      <c r="K97" s="1" t="str">
        <f t="shared" si="4"/>
        <v>202139</v>
      </c>
      <c r="L97" s="115">
        <f t="shared" si="5"/>
        <v>298463738.50690001</v>
      </c>
      <c r="M97" s="115">
        <f t="shared" si="5"/>
        <v>99974472.949200004</v>
      </c>
      <c r="N97" s="115"/>
      <c r="O97" s="1" t="str">
        <f t="shared" si="6"/>
        <v>202139</v>
      </c>
      <c r="P97" s="12">
        <f t="shared" si="7"/>
        <v>0.25091587622542877</v>
      </c>
    </row>
    <row r="98" spans="1:16">
      <c r="A98">
        <v>110050102.6497</v>
      </c>
      <c r="B98" s="1">
        <v>44281</v>
      </c>
      <c r="C98" t="s">
        <v>63</v>
      </c>
      <c r="F98" s="213">
        <v>44470</v>
      </c>
      <c r="G98">
        <v>313186772.12449998</v>
      </c>
      <c r="H98">
        <v>100054471.5459</v>
      </c>
      <c r="I98">
        <v>413241243.67039996</v>
      </c>
      <c r="K98" s="1" t="str">
        <f t="shared" si="4"/>
        <v>202140</v>
      </c>
      <c r="L98" s="115">
        <f t="shared" si="5"/>
        <v>313186772.12449998</v>
      </c>
      <c r="M98" s="115">
        <f t="shared" si="5"/>
        <v>100054471.5459</v>
      </c>
      <c r="N98" s="115"/>
      <c r="O98" s="1" t="str">
        <f t="shared" si="6"/>
        <v>202140</v>
      </c>
      <c r="P98" s="12">
        <f t="shared" si="7"/>
        <v>0.24212121388760305</v>
      </c>
    </row>
    <row r="99" spans="1:16">
      <c r="A99">
        <v>330142512.03219998</v>
      </c>
      <c r="B99" s="1">
        <v>43994</v>
      </c>
      <c r="C99" t="s">
        <v>73</v>
      </c>
      <c r="F99" s="213">
        <v>44477</v>
      </c>
      <c r="G99">
        <v>310112400.87889999</v>
      </c>
      <c r="H99">
        <v>101965580.1041</v>
      </c>
      <c r="I99">
        <v>412077980.98299998</v>
      </c>
      <c r="K99" s="1" t="str">
        <f t="shared" si="4"/>
        <v>202141</v>
      </c>
      <c r="L99" s="115">
        <f t="shared" si="5"/>
        <v>310112400.87889999</v>
      </c>
      <c r="M99" s="115">
        <f t="shared" si="5"/>
        <v>101965580.1041</v>
      </c>
      <c r="N99" s="115"/>
      <c r="O99" s="1" t="str">
        <f t="shared" si="6"/>
        <v>202141</v>
      </c>
      <c r="P99" s="12">
        <f t="shared" si="7"/>
        <v>0.24744243762033608</v>
      </c>
    </row>
    <row r="100" spans="1:16">
      <c r="A100">
        <v>111396593.5835</v>
      </c>
      <c r="B100" s="1">
        <v>43847</v>
      </c>
      <c r="C100" t="s">
        <v>63</v>
      </c>
      <c r="F100" s="213">
        <v>44484</v>
      </c>
      <c r="G100">
        <v>305059249.80320001</v>
      </c>
      <c r="H100">
        <v>102756492.4411</v>
      </c>
      <c r="I100">
        <v>407815742.24430001</v>
      </c>
      <c r="K100" s="1" t="str">
        <f t="shared" si="4"/>
        <v>202142</v>
      </c>
      <c r="L100" s="115">
        <f t="shared" si="5"/>
        <v>305059249.80320001</v>
      </c>
      <c r="M100" s="115">
        <f t="shared" si="5"/>
        <v>102756492.4411</v>
      </c>
      <c r="N100" s="115"/>
      <c r="O100" s="1" t="str">
        <f t="shared" si="6"/>
        <v>202142</v>
      </c>
      <c r="P100" s="12">
        <f t="shared" si="7"/>
        <v>0.25196793992210392</v>
      </c>
    </row>
    <row r="101" spans="1:16">
      <c r="A101">
        <v>308285521.44260001</v>
      </c>
      <c r="B101" s="1">
        <v>44085</v>
      </c>
      <c r="C101" t="s">
        <v>73</v>
      </c>
      <c r="F101" s="213">
        <v>44491</v>
      </c>
      <c r="G101">
        <v>302080219.58670002</v>
      </c>
      <c r="H101">
        <v>107665717.7199</v>
      </c>
      <c r="I101">
        <v>409745937.30660003</v>
      </c>
      <c r="K101" s="1" t="str">
        <f t="shared" si="4"/>
        <v>202143</v>
      </c>
      <c r="L101" s="115">
        <f t="shared" si="5"/>
        <v>302080219.58670002</v>
      </c>
      <c r="M101" s="115">
        <f t="shared" si="5"/>
        <v>107665717.7199</v>
      </c>
      <c r="N101" s="115"/>
      <c r="O101" s="1" t="str">
        <f t="shared" si="6"/>
        <v>202143</v>
      </c>
      <c r="P101" s="12">
        <f t="shared" si="7"/>
        <v>0.262762136038794</v>
      </c>
    </row>
    <row r="102" spans="1:16">
      <c r="A102">
        <v>313186772.12449998</v>
      </c>
      <c r="B102" s="1">
        <v>44470</v>
      </c>
      <c r="C102" t="s">
        <v>73</v>
      </c>
      <c r="F102" s="213">
        <v>44498</v>
      </c>
      <c r="G102">
        <v>320193975.20359999</v>
      </c>
      <c r="H102">
        <v>113393020.9798</v>
      </c>
      <c r="I102">
        <v>433586996.18339998</v>
      </c>
      <c r="K102" s="1" t="str">
        <f t="shared" si="4"/>
        <v>202144</v>
      </c>
      <c r="L102" s="115">
        <f t="shared" si="5"/>
        <v>320193975.20359999</v>
      </c>
      <c r="M102" s="115">
        <f t="shared" si="5"/>
        <v>113393020.9798</v>
      </c>
      <c r="N102" s="115"/>
      <c r="O102" s="1" t="str">
        <f t="shared" si="6"/>
        <v>202144</v>
      </c>
      <c r="P102" s="12">
        <f t="shared" si="7"/>
        <v>0.26152311295755898</v>
      </c>
    </row>
    <row r="103" spans="1:16">
      <c r="A103">
        <v>101182395.87720001</v>
      </c>
      <c r="B103" s="1">
        <v>44344</v>
      </c>
      <c r="C103" t="s">
        <v>63</v>
      </c>
      <c r="F103" s="213">
        <v>44505</v>
      </c>
      <c r="G103">
        <v>325151377.06919998</v>
      </c>
      <c r="H103">
        <v>109425829.84199999</v>
      </c>
      <c r="I103">
        <v>434577206.91119999</v>
      </c>
      <c r="K103" s="1" t="str">
        <f t="shared" si="4"/>
        <v>202145</v>
      </c>
      <c r="L103" s="115">
        <f t="shared" si="5"/>
        <v>325151377.06919998</v>
      </c>
      <c r="M103" s="115">
        <f t="shared" si="5"/>
        <v>109425829.84199999</v>
      </c>
      <c r="N103" s="115"/>
      <c r="O103" s="1" t="str">
        <f t="shared" si="6"/>
        <v>202145</v>
      </c>
      <c r="P103" s="12">
        <f t="shared" si="7"/>
        <v>0.25179836425328145</v>
      </c>
    </row>
    <row r="104" spans="1:16">
      <c r="A104">
        <v>102154825.04009999</v>
      </c>
      <c r="B104" s="1">
        <v>44134</v>
      </c>
      <c r="C104" t="s">
        <v>63</v>
      </c>
      <c r="F104" s="213">
        <v>44512</v>
      </c>
      <c r="G104">
        <v>311165238.81389999</v>
      </c>
      <c r="H104">
        <v>106648171.3031</v>
      </c>
      <c r="I104">
        <v>417813410.11699998</v>
      </c>
      <c r="K104" s="1" t="str">
        <f t="shared" si="4"/>
        <v>202146</v>
      </c>
      <c r="L104" s="115">
        <f t="shared" si="5"/>
        <v>311165238.81389999</v>
      </c>
      <c r="M104" s="115">
        <f t="shared" si="5"/>
        <v>106648171.3031</v>
      </c>
      <c r="N104" s="115"/>
      <c r="O104" s="1" t="str">
        <f t="shared" si="6"/>
        <v>202146</v>
      </c>
      <c r="P104" s="12">
        <f t="shared" si="7"/>
        <v>0.25525310753725067</v>
      </c>
    </row>
    <row r="105" spans="1:16">
      <c r="A105">
        <v>347593212.86629999</v>
      </c>
      <c r="B105" s="1">
        <v>43980</v>
      </c>
      <c r="C105" t="s">
        <v>73</v>
      </c>
      <c r="F105" s="213">
        <v>44519</v>
      </c>
      <c r="G105">
        <v>325023482.85710001</v>
      </c>
      <c r="H105">
        <v>113165074.21160001</v>
      </c>
      <c r="I105">
        <v>438188557.06870002</v>
      </c>
      <c r="K105" s="1" t="str">
        <f t="shared" si="4"/>
        <v>202147</v>
      </c>
      <c r="L105" s="115">
        <f t="shared" si="5"/>
        <v>325023482.85710001</v>
      </c>
      <c r="M105" s="115">
        <f t="shared" si="5"/>
        <v>113165074.21160001</v>
      </c>
      <c r="N105" s="115"/>
      <c r="O105" s="1" t="str">
        <f t="shared" si="6"/>
        <v>202147</v>
      </c>
      <c r="P105" s="12">
        <f t="shared" si="7"/>
        <v>0.25825657102647198</v>
      </c>
    </row>
    <row r="106" spans="1:16">
      <c r="A106">
        <v>99063444.728599995</v>
      </c>
      <c r="B106" s="1">
        <v>44456</v>
      </c>
      <c r="C106" t="s">
        <v>63</v>
      </c>
      <c r="F106" s="213">
        <v>44526</v>
      </c>
      <c r="G106">
        <v>318879493.01429999</v>
      </c>
      <c r="H106">
        <v>113592779.6019</v>
      </c>
      <c r="I106">
        <v>432472272.61619997</v>
      </c>
      <c r="K106" s="1" t="str">
        <f t="shared" si="4"/>
        <v>202148</v>
      </c>
      <c r="L106" s="115">
        <f t="shared" si="5"/>
        <v>318879493.01429999</v>
      </c>
      <c r="M106" s="115">
        <f t="shared" si="5"/>
        <v>113592779.6019</v>
      </c>
      <c r="N106" s="115"/>
      <c r="O106" s="1" t="str">
        <f t="shared" si="6"/>
        <v>202148</v>
      </c>
      <c r="P106" s="12">
        <f t="shared" si="7"/>
        <v>0.26265910393452802</v>
      </c>
    </row>
    <row r="107" spans="1:16">
      <c r="A107">
        <v>101232876.0257</v>
      </c>
      <c r="B107" s="1">
        <v>44414</v>
      </c>
      <c r="C107" t="s">
        <v>63</v>
      </c>
      <c r="F107" s="213">
        <v>44533</v>
      </c>
      <c r="G107">
        <v>347261708.73329997</v>
      </c>
      <c r="H107">
        <v>120654579.56829999</v>
      </c>
      <c r="I107">
        <v>467916288.30159998</v>
      </c>
      <c r="K107" s="1" t="str">
        <f t="shared" si="4"/>
        <v>202149</v>
      </c>
      <c r="L107" s="115">
        <f t="shared" si="5"/>
        <v>347261708.73329997</v>
      </c>
      <c r="M107" s="115">
        <f t="shared" si="5"/>
        <v>120654579.56829999</v>
      </c>
      <c r="N107" s="115"/>
      <c r="O107" s="1" t="str">
        <f t="shared" si="6"/>
        <v>202149</v>
      </c>
      <c r="P107" s="12">
        <f t="shared" si="7"/>
        <v>0.2578550535315644</v>
      </c>
    </row>
    <row r="108" spans="1:16">
      <c r="A108">
        <v>120433317.6497</v>
      </c>
      <c r="B108" s="1">
        <v>44176</v>
      </c>
      <c r="C108" t="s">
        <v>63</v>
      </c>
      <c r="F108" s="213">
        <v>44540</v>
      </c>
      <c r="G108">
        <v>347828428.61650002</v>
      </c>
      <c r="H108">
        <v>126384446.3963</v>
      </c>
      <c r="I108">
        <v>474212875.01280004</v>
      </c>
      <c r="K108" s="1" t="str">
        <f t="shared" si="4"/>
        <v>202150</v>
      </c>
      <c r="L108" s="115">
        <f t="shared" si="5"/>
        <v>347828428.61650002</v>
      </c>
      <c r="M108" s="115">
        <f t="shared" si="5"/>
        <v>126384446.3963</v>
      </c>
      <c r="N108" s="115"/>
      <c r="O108" s="1" t="str">
        <f t="shared" si="6"/>
        <v>202150</v>
      </c>
      <c r="P108" s="12">
        <f t="shared" si="7"/>
        <v>0.26651416074033968</v>
      </c>
    </row>
    <row r="109" spans="1:16">
      <c r="A109">
        <v>98729709.218700007</v>
      </c>
      <c r="B109" s="1">
        <v>44372</v>
      </c>
      <c r="C109" t="s">
        <v>63</v>
      </c>
      <c r="F109" s="213">
        <v>44547</v>
      </c>
      <c r="G109">
        <v>375722411.38080001</v>
      </c>
      <c r="H109">
        <v>143981405.2739</v>
      </c>
      <c r="I109">
        <v>519703816.65470004</v>
      </c>
      <c r="K109" s="1" t="str">
        <f t="shared" si="4"/>
        <v>202151</v>
      </c>
      <c r="L109" s="115">
        <f t="shared" si="5"/>
        <v>375722411.38080001</v>
      </c>
      <c r="M109" s="115">
        <f t="shared" si="5"/>
        <v>143981405.2739</v>
      </c>
      <c r="N109" s="115"/>
      <c r="O109" s="1" t="str">
        <f t="shared" si="6"/>
        <v>202151</v>
      </c>
      <c r="P109" s="12">
        <f t="shared" si="7"/>
        <v>0.27704511812266269</v>
      </c>
    </row>
    <row r="110" spans="1:16">
      <c r="A110">
        <v>391875571.87660003</v>
      </c>
      <c r="B110" s="1">
        <v>44288</v>
      </c>
      <c r="C110" t="s">
        <v>73</v>
      </c>
      <c r="F110" s="213" t="s">
        <v>76</v>
      </c>
      <c r="G110">
        <v>33312531175.71899</v>
      </c>
      <c r="H110">
        <v>10805241486.338896</v>
      </c>
      <c r="I110">
        <v>44117772662.057922</v>
      </c>
    </row>
    <row r="111" spans="1:16">
      <c r="A111">
        <v>316457438.57489997</v>
      </c>
      <c r="B111" s="1">
        <v>44022</v>
      </c>
      <c r="C111" t="s">
        <v>73</v>
      </c>
    </row>
    <row r="112" spans="1:16">
      <c r="A112">
        <v>97238147.903099999</v>
      </c>
      <c r="B112" s="1">
        <v>44057</v>
      </c>
      <c r="C112" t="s">
        <v>63</v>
      </c>
    </row>
    <row r="113" spans="1:3">
      <c r="A113">
        <v>98957955.595400006</v>
      </c>
      <c r="B113" s="1">
        <v>44106</v>
      </c>
      <c r="C113" t="s">
        <v>63</v>
      </c>
    </row>
    <row r="114" spans="1:3">
      <c r="A114">
        <v>113793594.60879999</v>
      </c>
      <c r="B114" s="1">
        <v>44155</v>
      </c>
      <c r="C114" t="s">
        <v>63</v>
      </c>
    </row>
    <row r="115" spans="1:3">
      <c r="A115">
        <v>93962539.423500001</v>
      </c>
      <c r="B115" s="1">
        <v>43994</v>
      </c>
      <c r="C115" t="s">
        <v>63</v>
      </c>
    </row>
    <row r="116" spans="1:3">
      <c r="A116">
        <v>358157499.75599998</v>
      </c>
      <c r="B116" s="1">
        <v>44162</v>
      </c>
      <c r="C116" t="s">
        <v>73</v>
      </c>
    </row>
    <row r="117" spans="1:3">
      <c r="A117">
        <v>311972119.32090002</v>
      </c>
      <c r="B117" s="1">
        <v>44050</v>
      </c>
      <c r="C117" t="s">
        <v>73</v>
      </c>
    </row>
    <row r="118" spans="1:3">
      <c r="A118">
        <v>97790017.344099998</v>
      </c>
      <c r="B118" s="1">
        <v>44113</v>
      </c>
      <c r="C118" t="s">
        <v>63</v>
      </c>
    </row>
    <row r="119" spans="1:3">
      <c r="A119">
        <v>316452586.1286</v>
      </c>
      <c r="B119" s="1">
        <v>44071</v>
      </c>
      <c r="C119" t="s">
        <v>73</v>
      </c>
    </row>
    <row r="120" spans="1:3">
      <c r="A120">
        <v>298808471.84439999</v>
      </c>
      <c r="B120" s="1">
        <v>44428</v>
      </c>
      <c r="C120" t="s">
        <v>73</v>
      </c>
    </row>
    <row r="121" spans="1:3">
      <c r="A121">
        <v>93185196.577900007</v>
      </c>
      <c r="B121" s="1">
        <v>44001</v>
      </c>
      <c r="C121" t="s">
        <v>63</v>
      </c>
    </row>
    <row r="122" spans="1:3">
      <c r="A122">
        <v>303343859.41159999</v>
      </c>
      <c r="B122" s="1">
        <v>44064</v>
      </c>
      <c r="C122" t="s">
        <v>73</v>
      </c>
    </row>
    <row r="123" spans="1:3">
      <c r="A123">
        <v>100908594.0984</v>
      </c>
      <c r="B123" s="1">
        <v>44071</v>
      </c>
      <c r="C123" t="s">
        <v>63</v>
      </c>
    </row>
    <row r="124" spans="1:3">
      <c r="A124">
        <v>325023482.85710001</v>
      </c>
      <c r="B124" s="1">
        <v>44519</v>
      </c>
      <c r="C124" t="s">
        <v>73</v>
      </c>
    </row>
    <row r="125" spans="1:3">
      <c r="A125">
        <v>347828428.61650002</v>
      </c>
      <c r="B125" s="1">
        <v>44540</v>
      </c>
      <c r="C125" t="s">
        <v>73</v>
      </c>
    </row>
    <row r="126" spans="1:3">
      <c r="A126">
        <v>116359874.5327</v>
      </c>
      <c r="B126" s="1">
        <v>44162</v>
      </c>
      <c r="C126" t="s">
        <v>63</v>
      </c>
    </row>
    <row r="127" spans="1:3">
      <c r="A127">
        <v>96862884.561100006</v>
      </c>
      <c r="B127" s="1">
        <v>44302</v>
      </c>
      <c r="C127" t="s">
        <v>63</v>
      </c>
    </row>
    <row r="128" spans="1:3">
      <c r="A128">
        <v>96886499.820800006</v>
      </c>
      <c r="B128" s="1">
        <v>44064</v>
      </c>
      <c r="C128" t="s">
        <v>63</v>
      </c>
    </row>
    <row r="129" spans="1:3">
      <c r="A129">
        <v>249384400.79280001</v>
      </c>
      <c r="B129" s="1">
        <v>44197</v>
      </c>
      <c r="C129" t="s">
        <v>73</v>
      </c>
    </row>
    <row r="130" spans="1:3">
      <c r="A130">
        <v>326624654.95289999</v>
      </c>
      <c r="B130" s="1">
        <v>44225</v>
      </c>
      <c r="C130" t="s">
        <v>73</v>
      </c>
    </row>
    <row r="131" spans="1:3">
      <c r="A131">
        <v>313917836.65249997</v>
      </c>
      <c r="B131" s="1">
        <v>44113</v>
      </c>
      <c r="C131" t="s">
        <v>73</v>
      </c>
    </row>
    <row r="132" spans="1:3">
      <c r="A132">
        <v>341288646.47799999</v>
      </c>
      <c r="B132" s="1">
        <v>44008</v>
      </c>
      <c r="C132" t="s">
        <v>73</v>
      </c>
    </row>
    <row r="133" spans="1:3">
      <c r="A133">
        <v>309103957.26859999</v>
      </c>
      <c r="B133" s="1">
        <v>44337</v>
      </c>
      <c r="C133" t="s">
        <v>73</v>
      </c>
    </row>
    <row r="134" spans="1:3">
      <c r="A134">
        <v>333224907.79659998</v>
      </c>
      <c r="B134" s="1">
        <v>44148</v>
      </c>
      <c r="C134" t="s">
        <v>73</v>
      </c>
    </row>
    <row r="135" spans="1:3">
      <c r="A135">
        <v>99303939.734699994</v>
      </c>
      <c r="B135" s="1">
        <v>44099</v>
      </c>
      <c r="C135" t="s">
        <v>63</v>
      </c>
    </row>
    <row r="136" spans="1:3">
      <c r="A136">
        <v>102820471.52159999</v>
      </c>
      <c r="B136" s="1">
        <v>44442</v>
      </c>
      <c r="C136" t="s">
        <v>63</v>
      </c>
    </row>
    <row r="137" spans="1:3">
      <c r="A137">
        <v>100867500.0423</v>
      </c>
      <c r="B137" s="1">
        <v>44078</v>
      </c>
      <c r="C137" t="s">
        <v>63</v>
      </c>
    </row>
    <row r="138" spans="1:3">
      <c r="A138">
        <v>95998633.786699995</v>
      </c>
      <c r="B138" s="1">
        <v>44008</v>
      </c>
      <c r="C138" t="s">
        <v>63</v>
      </c>
    </row>
    <row r="139" spans="1:3">
      <c r="A139">
        <v>95447937.128900006</v>
      </c>
      <c r="B139" s="1">
        <v>44232</v>
      </c>
      <c r="C139" t="s">
        <v>63</v>
      </c>
    </row>
    <row r="140" spans="1:3">
      <c r="A140">
        <v>100650041.05419999</v>
      </c>
      <c r="B140" s="1">
        <v>44351</v>
      </c>
      <c r="C140" t="s">
        <v>63</v>
      </c>
    </row>
    <row r="141" spans="1:3">
      <c r="A141">
        <v>354946863.22329998</v>
      </c>
      <c r="B141" s="1">
        <v>44141</v>
      </c>
      <c r="C141" t="s">
        <v>73</v>
      </c>
    </row>
    <row r="142" spans="1:3">
      <c r="A142">
        <v>309367992.18800002</v>
      </c>
      <c r="B142" s="1">
        <v>44036</v>
      </c>
      <c r="C142" t="s">
        <v>73</v>
      </c>
    </row>
    <row r="143" spans="1:3">
      <c r="A143">
        <v>101455963.88779999</v>
      </c>
      <c r="B143" s="1">
        <v>44428</v>
      </c>
      <c r="C143" t="s">
        <v>63</v>
      </c>
    </row>
    <row r="144" spans="1:3">
      <c r="A144">
        <v>310112400.87889999</v>
      </c>
      <c r="B144" s="1">
        <v>44477</v>
      </c>
      <c r="C144" t="s">
        <v>73</v>
      </c>
    </row>
    <row r="145" spans="1:3">
      <c r="A145">
        <v>85789190.772599995</v>
      </c>
      <c r="B145" s="1">
        <v>43966</v>
      </c>
      <c r="C145" t="s">
        <v>63</v>
      </c>
    </row>
    <row r="146" spans="1:3">
      <c r="A146">
        <v>93059966.893399999</v>
      </c>
      <c r="B146" s="1">
        <v>44218</v>
      </c>
      <c r="C146" t="s">
        <v>63</v>
      </c>
    </row>
    <row r="147" spans="1:3">
      <c r="A147">
        <v>347261708.73329997</v>
      </c>
      <c r="B147" s="1">
        <v>44533</v>
      </c>
      <c r="C147" t="s">
        <v>73</v>
      </c>
    </row>
    <row r="148" spans="1:3">
      <c r="A148">
        <v>80494191.151899993</v>
      </c>
      <c r="B148" s="1">
        <v>43931</v>
      </c>
      <c r="C148" t="s">
        <v>63</v>
      </c>
    </row>
    <row r="149" spans="1:3">
      <c r="A149">
        <v>334401524.87379998</v>
      </c>
      <c r="B149" s="1">
        <v>44253</v>
      </c>
      <c r="C149" t="s">
        <v>73</v>
      </c>
    </row>
    <row r="150" spans="1:3">
      <c r="A150">
        <v>302421692.48379999</v>
      </c>
      <c r="B150" s="1">
        <v>44092</v>
      </c>
      <c r="C150" t="s">
        <v>73</v>
      </c>
    </row>
    <row r="151" spans="1:3">
      <c r="A151">
        <v>300828963.73869997</v>
      </c>
      <c r="B151" s="1">
        <v>44456</v>
      </c>
      <c r="C151" t="s">
        <v>73</v>
      </c>
    </row>
    <row r="152" spans="1:3">
      <c r="A152">
        <v>299071047.21460003</v>
      </c>
      <c r="B152" s="1">
        <v>44393</v>
      </c>
      <c r="C152" t="s">
        <v>73</v>
      </c>
    </row>
    <row r="153" spans="1:3">
      <c r="A153">
        <v>105530510.6926</v>
      </c>
      <c r="B153" s="1">
        <v>44435</v>
      </c>
      <c r="C153" t="s">
        <v>63</v>
      </c>
    </row>
    <row r="154" spans="1:3">
      <c r="A154">
        <v>310398281.06169999</v>
      </c>
      <c r="B154" s="1">
        <v>44295</v>
      </c>
      <c r="C154" t="s">
        <v>73</v>
      </c>
    </row>
    <row r="155" spans="1:3">
      <c r="A155">
        <v>310814329.27649999</v>
      </c>
      <c r="B155" s="1">
        <v>44204</v>
      </c>
      <c r="C155" t="s">
        <v>73</v>
      </c>
    </row>
    <row r="156" spans="1:3">
      <c r="A156">
        <v>113291872.0592</v>
      </c>
      <c r="B156" s="1">
        <v>43861</v>
      </c>
      <c r="C156" t="s">
        <v>63</v>
      </c>
    </row>
    <row r="157" spans="1:3">
      <c r="A157">
        <v>93131876.732899994</v>
      </c>
      <c r="B157" s="1">
        <v>44022</v>
      </c>
      <c r="C157" t="s">
        <v>63</v>
      </c>
    </row>
    <row r="158" spans="1:3">
      <c r="A158">
        <v>97366715.389500007</v>
      </c>
      <c r="B158" s="1">
        <v>44386</v>
      </c>
      <c r="C158" t="s">
        <v>63</v>
      </c>
    </row>
    <row r="159" spans="1:3">
      <c r="A159">
        <v>332313528.06269997</v>
      </c>
      <c r="B159" s="1">
        <v>44239</v>
      </c>
      <c r="C159" t="s">
        <v>73</v>
      </c>
    </row>
    <row r="160" spans="1:3">
      <c r="A160">
        <v>302080219.58670002</v>
      </c>
      <c r="B160" s="1">
        <v>44491</v>
      </c>
      <c r="C160" t="s">
        <v>73</v>
      </c>
    </row>
    <row r="161" spans="1:3">
      <c r="A161">
        <v>332346629.56300002</v>
      </c>
      <c r="B161" s="1">
        <v>43959</v>
      </c>
      <c r="C161" t="s">
        <v>73</v>
      </c>
    </row>
    <row r="162" spans="1:3">
      <c r="A162">
        <v>338589797.83819997</v>
      </c>
      <c r="B162" s="1">
        <v>43973</v>
      </c>
      <c r="C162" t="s">
        <v>73</v>
      </c>
    </row>
    <row r="163" spans="1:3">
      <c r="A163">
        <v>81992714.748199999</v>
      </c>
      <c r="B163" s="1">
        <v>43952</v>
      </c>
      <c r="C163" t="s">
        <v>63</v>
      </c>
    </row>
    <row r="164" spans="1:3">
      <c r="A164">
        <v>113562210.9437</v>
      </c>
      <c r="B164" s="1">
        <v>43840</v>
      </c>
      <c r="C164" t="s">
        <v>63</v>
      </c>
    </row>
    <row r="165" spans="1:3">
      <c r="A165">
        <v>95856831.245900005</v>
      </c>
      <c r="B165" s="1">
        <v>44092</v>
      </c>
      <c r="C165" t="s">
        <v>63</v>
      </c>
    </row>
    <row r="166" spans="1:3">
      <c r="A166">
        <v>346942497.17180002</v>
      </c>
      <c r="B166" s="1">
        <v>43987</v>
      </c>
      <c r="C166" t="s">
        <v>73</v>
      </c>
    </row>
    <row r="167" spans="1:3">
      <c r="A167">
        <v>324953378.28969997</v>
      </c>
      <c r="B167" s="1">
        <v>43931</v>
      </c>
      <c r="C167" t="s">
        <v>73</v>
      </c>
    </row>
    <row r="168" spans="1:3">
      <c r="A168">
        <v>317298650.80580002</v>
      </c>
      <c r="B168" s="1">
        <v>44344</v>
      </c>
      <c r="C168" t="s">
        <v>73</v>
      </c>
    </row>
    <row r="169" spans="1:3">
      <c r="A169">
        <v>100829239.49259999</v>
      </c>
      <c r="B169" s="1">
        <v>44421</v>
      </c>
      <c r="C169" t="s">
        <v>63</v>
      </c>
    </row>
    <row r="170" spans="1:3">
      <c r="A170">
        <v>88272184.220100001</v>
      </c>
      <c r="B170" s="1">
        <v>43980</v>
      </c>
      <c r="C170" t="s">
        <v>63</v>
      </c>
    </row>
    <row r="171" spans="1:3">
      <c r="A171">
        <v>106648171.3031</v>
      </c>
      <c r="B171" s="1">
        <v>44512</v>
      </c>
      <c r="C171" t="s">
        <v>63</v>
      </c>
    </row>
    <row r="172" spans="1:3">
      <c r="A172">
        <v>311111735.97820002</v>
      </c>
      <c r="B172" s="1">
        <v>44442</v>
      </c>
      <c r="C172" t="s">
        <v>73</v>
      </c>
    </row>
    <row r="173" spans="1:3">
      <c r="A173">
        <v>283496219.8484</v>
      </c>
      <c r="B173" s="1">
        <v>43875</v>
      </c>
      <c r="C173" t="s">
        <v>73</v>
      </c>
    </row>
    <row r="174" spans="1:3">
      <c r="A174">
        <v>101965580.1041</v>
      </c>
      <c r="B174" s="1">
        <v>44477</v>
      </c>
      <c r="C174" t="s">
        <v>63</v>
      </c>
    </row>
    <row r="175" spans="1:3">
      <c r="A175">
        <v>352562654.63749999</v>
      </c>
      <c r="B175" s="1">
        <v>44267</v>
      </c>
      <c r="C175" t="s">
        <v>73</v>
      </c>
    </row>
    <row r="176" spans="1:3">
      <c r="A176">
        <v>128936858.12469999</v>
      </c>
      <c r="B176" s="1">
        <v>43903</v>
      </c>
      <c r="C176" t="s">
        <v>63</v>
      </c>
    </row>
    <row r="177" spans="1:3">
      <c r="A177">
        <v>112511853.3291</v>
      </c>
      <c r="B177" s="1">
        <v>43854</v>
      </c>
      <c r="C177" t="s">
        <v>63</v>
      </c>
    </row>
    <row r="178" spans="1:3">
      <c r="A178">
        <v>90269060.659299999</v>
      </c>
      <c r="B178" s="1">
        <v>44211</v>
      </c>
      <c r="C178" t="s">
        <v>63</v>
      </c>
    </row>
    <row r="179" spans="1:3">
      <c r="A179">
        <v>95483225.558200002</v>
      </c>
      <c r="B179" s="1">
        <v>44323</v>
      </c>
      <c r="C179" t="s">
        <v>63</v>
      </c>
    </row>
    <row r="180" spans="1:3">
      <c r="A180">
        <v>93478024.019800007</v>
      </c>
      <c r="B180" s="1">
        <v>43987</v>
      </c>
      <c r="C180" t="s">
        <v>63</v>
      </c>
    </row>
    <row r="181" spans="1:3">
      <c r="A181">
        <v>109425829.84199999</v>
      </c>
      <c r="B181" s="1">
        <v>44505</v>
      </c>
      <c r="C181" t="s">
        <v>63</v>
      </c>
    </row>
    <row r="182" spans="1:3">
      <c r="A182">
        <v>113592779.6019</v>
      </c>
      <c r="B182" s="1">
        <v>44526</v>
      </c>
      <c r="C182" t="s">
        <v>63</v>
      </c>
    </row>
    <row r="183" spans="1:3">
      <c r="A183">
        <v>178825698.57879999</v>
      </c>
      <c r="B183" s="1">
        <v>43826</v>
      </c>
      <c r="C183" t="s">
        <v>63</v>
      </c>
    </row>
    <row r="184" spans="1:3">
      <c r="A184">
        <v>331958766.63029999</v>
      </c>
      <c r="B184" s="1">
        <v>44232</v>
      </c>
      <c r="C184" t="s">
        <v>73</v>
      </c>
    </row>
    <row r="185" spans="1:3">
      <c r="A185">
        <v>113165074.21160001</v>
      </c>
      <c r="B185" s="1">
        <v>44519</v>
      </c>
      <c r="C185" t="s">
        <v>63</v>
      </c>
    </row>
    <row r="186" spans="1:3">
      <c r="A186">
        <v>96227522.046299994</v>
      </c>
      <c r="B186" s="1">
        <v>44029</v>
      </c>
      <c r="C186" t="s">
        <v>63</v>
      </c>
    </row>
    <row r="187" spans="1:3">
      <c r="A187">
        <v>120654579.56829999</v>
      </c>
      <c r="B187" s="1">
        <v>44533</v>
      </c>
      <c r="C187" t="s">
        <v>63</v>
      </c>
    </row>
    <row r="188" spans="1:3">
      <c r="A188">
        <v>117368296.0915</v>
      </c>
      <c r="B188" s="1">
        <v>44169</v>
      </c>
      <c r="C188" t="s">
        <v>63</v>
      </c>
    </row>
    <row r="189" spans="1:3">
      <c r="A189">
        <v>318869992.66299999</v>
      </c>
      <c r="B189" s="1">
        <v>44078</v>
      </c>
      <c r="C189" t="s">
        <v>73</v>
      </c>
    </row>
    <row r="190" spans="1:3">
      <c r="A190">
        <v>298463738.50690001</v>
      </c>
      <c r="B190" s="1">
        <v>44463</v>
      </c>
      <c r="C190" t="s">
        <v>73</v>
      </c>
    </row>
    <row r="191" spans="1:3">
      <c r="A191">
        <v>89272331.348399997</v>
      </c>
      <c r="B191" s="1">
        <v>43973</v>
      </c>
      <c r="C191" t="s">
        <v>63</v>
      </c>
    </row>
    <row r="192" spans="1:3">
      <c r="A192">
        <v>97137931.584700003</v>
      </c>
      <c r="B192" s="1">
        <v>44239</v>
      </c>
      <c r="C192" t="s">
        <v>63</v>
      </c>
    </row>
    <row r="193" spans="1:3">
      <c r="A193">
        <v>339014466.5334</v>
      </c>
      <c r="B193" s="1">
        <v>44001</v>
      </c>
      <c r="C193" t="s">
        <v>73</v>
      </c>
    </row>
    <row r="194" spans="1:3">
      <c r="A194">
        <v>310593156.82749999</v>
      </c>
      <c r="B194" s="1">
        <v>44372</v>
      </c>
      <c r="C194" t="s">
        <v>73</v>
      </c>
    </row>
    <row r="195" spans="1:3">
      <c r="A195">
        <v>115597976.6781</v>
      </c>
      <c r="B195" s="1">
        <v>43868</v>
      </c>
      <c r="C195" t="s">
        <v>63</v>
      </c>
    </row>
    <row r="196" spans="1:3">
      <c r="A196">
        <v>309014307.97280002</v>
      </c>
      <c r="B196" s="1">
        <v>43896</v>
      </c>
      <c r="C196" t="s">
        <v>73</v>
      </c>
    </row>
    <row r="197" spans="1:3">
      <c r="A197">
        <v>94633125.947300002</v>
      </c>
      <c r="B197" s="1">
        <v>44204</v>
      </c>
      <c r="C197" t="s">
        <v>63</v>
      </c>
    </row>
    <row r="198" spans="1:3">
      <c r="A198">
        <v>320516873.13870001</v>
      </c>
      <c r="B198" s="1">
        <v>43945</v>
      </c>
      <c r="C198" t="s">
        <v>73</v>
      </c>
    </row>
    <row r="199" spans="1:3">
      <c r="A199">
        <v>282391252.54009998</v>
      </c>
      <c r="B199" s="1">
        <v>43924</v>
      </c>
      <c r="C199" t="s">
        <v>73</v>
      </c>
    </row>
    <row r="200" spans="1:3">
      <c r="A200">
        <v>312557514.7446</v>
      </c>
      <c r="B200" s="1">
        <v>44043</v>
      </c>
      <c r="C200" t="s">
        <v>73</v>
      </c>
    </row>
    <row r="201" spans="1:3">
      <c r="A201">
        <v>368102991.28420001</v>
      </c>
      <c r="B201" s="1">
        <v>44176</v>
      </c>
      <c r="C201" t="s">
        <v>73</v>
      </c>
    </row>
    <row r="202" spans="1:3">
      <c r="A202">
        <v>372966490.83530003</v>
      </c>
      <c r="B202" s="1">
        <v>44169</v>
      </c>
      <c r="C202" t="s">
        <v>73</v>
      </c>
    </row>
    <row r="203" spans="1:3">
      <c r="A203">
        <v>317914866.73909998</v>
      </c>
      <c r="B203" s="1">
        <v>44323</v>
      </c>
      <c r="C203" t="s">
        <v>73</v>
      </c>
    </row>
    <row r="204" spans="1:3">
      <c r="A204">
        <v>96940599.109200001</v>
      </c>
      <c r="B204" s="1">
        <v>44393</v>
      </c>
      <c r="C204" t="s">
        <v>63</v>
      </c>
    </row>
    <row r="205" spans="1:3">
      <c r="A205">
        <v>321923212.33099997</v>
      </c>
      <c r="B205" s="1">
        <v>44365</v>
      </c>
      <c r="C205" t="s">
        <v>73</v>
      </c>
    </row>
    <row r="206" spans="1:3">
      <c r="A206">
        <v>102737939.44400001</v>
      </c>
      <c r="B206" s="1">
        <v>44407</v>
      </c>
      <c r="C206" t="s">
        <v>63</v>
      </c>
    </row>
    <row r="207" spans="1:3">
      <c r="A207">
        <v>311628826.89039999</v>
      </c>
      <c r="B207" s="1">
        <v>44057</v>
      </c>
      <c r="C207" t="s">
        <v>73</v>
      </c>
    </row>
    <row r="208" spans="1:3">
      <c r="A208">
        <v>126384446.3963</v>
      </c>
      <c r="B208" s="1">
        <v>44540</v>
      </c>
      <c r="C208" t="s">
        <v>63</v>
      </c>
    </row>
    <row r="209" spans="1:3">
      <c r="A209">
        <v>462976070.82609999</v>
      </c>
      <c r="B209" s="1">
        <v>44190</v>
      </c>
      <c r="C209" t="s">
        <v>73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CC9B-7679-704A-8FE9-112EAEE583A3}">
  <sheetPr>
    <tabColor theme="9" tint="0.79998168889431442"/>
  </sheetPr>
  <dimension ref="A3:BA135"/>
  <sheetViews>
    <sheetView topLeftCell="AA1" zoomScale="75" workbookViewId="0">
      <selection activeCell="AM4" sqref="AM4"/>
    </sheetView>
  </sheetViews>
  <sheetFormatPr baseColWidth="10" defaultColWidth="11" defaultRowHeight="16"/>
  <cols>
    <col min="1" max="1" width="12.33203125" customWidth="1"/>
    <col min="2" max="2" width="3.1640625" bestFit="1" customWidth="1"/>
    <col min="3" max="3" width="22.83203125" bestFit="1" customWidth="1"/>
    <col min="4" max="4" width="17" bestFit="1" customWidth="1"/>
    <col min="5" max="5" width="12.6640625" bestFit="1" customWidth="1"/>
    <col min="6" max="6" width="11.6640625" bestFit="1" customWidth="1"/>
    <col min="7" max="7" width="10.5" bestFit="1" customWidth="1"/>
    <col min="8" max="8" width="9.5" bestFit="1" customWidth="1"/>
    <col min="9" max="9" width="18.33203125" bestFit="1" customWidth="1"/>
    <col min="10" max="11" width="2.1640625" bestFit="1" customWidth="1"/>
    <col min="12" max="12" width="18" customWidth="1"/>
    <col min="13" max="13" width="2.1640625" bestFit="1" customWidth="1"/>
    <col min="15" max="15" width="31.1640625" bestFit="1" customWidth="1"/>
    <col min="16" max="16" width="7" bestFit="1" customWidth="1"/>
    <col min="17" max="17" width="16" bestFit="1" customWidth="1"/>
    <col min="20" max="20" width="22.6640625" bestFit="1" customWidth="1"/>
    <col min="21" max="21" width="15.1640625" bestFit="1" customWidth="1"/>
    <col min="22" max="22" width="17.1640625" bestFit="1" customWidth="1"/>
    <col min="23" max="23" width="27" bestFit="1" customWidth="1"/>
    <col min="24" max="24" width="18" bestFit="1" customWidth="1"/>
    <col min="25" max="26" width="18.1640625" bestFit="1" customWidth="1"/>
    <col min="27" max="27" width="18.1640625" customWidth="1"/>
    <col min="28" max="28" width="2.1640625" bestFit="1" customWidth="1"/>
    <col min="29" max="29" width="3.1640625" bestFit="1" customWidth="1"/>
    <col min="30" max="30" width="17" customWidth="1"/>
    <col min="31" max="31" width="7.33203125" bestFit="1" customWidth="1"/>
    <col min="32" max="32" width="12.33203125" bestFit="1" customWidth="1"/>
    <col min="33" max="33" width="16.5" bestFit="1" customWidth="1"/>
    <col min="34" max="34" width="10.1640625" bestFit="1" customWidth="1"/>
    <col min="35" max="35" width="12.33203125" bestFit="1" customWidth="1"/>
    <col min="36" max="36" width="20.6640625" bestFit="1" customWidth="1"/>
    <col min="37" max="37" width="7.33203125" bestFit="1" customWidth="1"/>
    <col min="38" max="38" width="8.1640625" bestFit="1" customWidth="1"/>
    <col min="39" max="39" width="17.83203125" bestFit="1" customWidth="1"/>
    <col min="40" max="40" width="20.83203125" bestFit="1" customWidth="1"/>
    <col min="41" max="41" width="29.1640625" bestFit="1" customWidth="1"/>
    <col min="42" max="42" width="17.1640625" bestFit="1" customWidth="1"/>
    <col min="43" max="43" width="19.83203125" bestFit="1" customWidth="1"/>
    <col min="44" max="44" width="16.33203125" bestFit="1" customWidth="1"/>
    <col min="45" max="45" width="13.1640625" bestFit="1" customWidth="1"/>
    <col min="46" max="46" width="15.6640625" bestFit="1" customWidth="1"/>
    <col min="47" max="47" width="24.6640625" bestFit="1" customWidth="1"/>
    <col min="48" max="48" width="6.6640625" bestFit="1" customWidth="1"/>
    <col min="49" max="49" width="6.1640625" bestFit="1" customWidth="1"/>
    <col min="50" max="50" width="7.6640625" bestFit="1" customWidth="1"/>
    <col min="51" max="51" width="12.1640625" bestFit="1" customWidth="1"/>
    <col min="52" max="52" width="10" bestFit="1" customWidth="1"/>
    <col min="53" max="53" width="20.6640625" bestFit="1" customWidth="1"/>
    <col min="54" max="54" width="19.83203125" bestFit="1" customWidth="1"/>
    <col min="55" max="55" width="15.6640625" bestFit="1" customWidth="1"/>
  </cols>
  <sheetData>
    <row r="3" spans="1:49">
      <c r="A3" t="s">
        <v>80</v>
      </c>
      <c r="B3" t="s">
        <v>57</v>
      </c>
      <c r="C3" t="s">
        <v>81</v>
      </c>
      <c r="D3" t="s">
        <v>82</v>
      </c>
      <c r="E3" t="s">
        <v>2</v>
      </c>
      <c r="F3" t="s">
        <v>3</v>
      </c>
      <c r="G3" t="s">
        <v>4</v>
      </c>
      <c r="H3" t="s">
        <v>5</v>
      </c>
      <c r="I3" t="s">
        <v>83</v>
      </c>
      <c r="J3" t="s">
        <v>40</v>
      </c>
      <c r="K3" t="s">
        <v>84</v>
      </c>
      <c r="L3" t="s">
        <v>85</v>
      </c>
      <c r="M3" t="s">
        <v>86</v>
      </c>
    </row>
    <row r="4" spans="1:49">
      <c r="B4" t="s">
        <v>61</v>
      </c>
      <c r="C4" t="s">
        <v>36</v>
      </c>
      <c r="D4" t="s">
        <v>87</v>
      </c>
      <c r="E4">
        <v>60828738.200000003</v>
      </c>
      <c r="F4">
        <v>16029088</v>
      </c>
      <c r="G4">
        <v>4821126</v>
      </c>
      <c r="H4">
        <v>2048874</v>
      </c>
      <c r="I4" t="s">
        <v>33</v>
      </c>
      <c r="J4">
        <f t="shared" ref="J4:J35" si="0">VLOOKUP(C4, $O$5:$P$13, 2, FALSE)</f>
        <v>2</v>
      </c>
      <c r="K4">
        <f t="shared" ref="K4:K35" si="1">VLOOKUP(B4,$O$16:$P$19, 2, FALSE)</f>
        <v>3</v>
      </c>
      <c r="L4">
        <f>VLOOKUP(kdt_cube[[#This Row],[CHANNEL]], $O$23:$P$27, 2, FALSE)</f>
        <v>1</v>
      </c>
      <c r="M4">
        <f t="shared" ref="M4:M35" si="2">VLOOKUP(D4,$O$30:$P$38, 2, FALSE)</f>
        <v>6</v>
      </c>
      <c r="T4" s="2" t="s">
        <v>80</v>
      </c>
      <c r="U4" t="s">
        <v>88</v>
      </c>
      <c r="AJ4" t="s">
        <v>89</v>
      </c>
    </row>
    <row r="5" spans="1:49">
      <c r="B5" t="s">
        <v>59</v>
      </c>
      <c r="C5" t="s">
        <v>35</v>
      </c>
      <c r="D5" t="s">
        <v>90</v>
      </c>
      <c r="E5">
        <v>127332921.0122</v>
      </c>
      <c r="F5">
        <v>77683114</v>
      </c>
      <c r="G5">
        <v>21032421</v>
      </c>
      <c r="H5">
        <v>2475632</v>
      </c>
      <c r="I5" t="s">
        <v>33</v>
      </c>
      <c r="J5">
        <f t="shared" si="0"/>
        <v>3</v>
      </c>
      <c r="K5">
        <f t="shared" si="1"/>
        <v>1</v>
      </c>
      <c r="L5">
        <f>VLOOKUP(kdt_cube[[#This Row],[CHANNEL]], $O$23:$P$27, 2, FALSE)</f>
        <v>1</v>
      </c>
      <c r="M5">
        <f t="shared" si="2"/>
        <v>2</v>
      </c>
      <c r="O5" t="s">
        <v>39</v>
      </c>
      <c r="P5" t="s">
        <v>40</v>
      </c>
      <c r="T5" s="2" t="s">
        <v>82</v>
      </c>
      <c r="U5" t="s">
        <v>33</v>
      </c>
      <c r="AJ5" t="s">
        <v>91</v>
      </c>
    </row>
    <row r="6" spans="1:49">
      <c r="A6">
        <v>2</v>
      </c>
      <c r="B6" t="s">
        <v>61</v>
      </c>
      <c r="C6" t="s">
        <v>36</v>
      </c>
      <c r="D6" t="s">
        <v>33</v>
      </c>
      <c r="E6">
        <v>179087775.3876</v>
      </c>
      <c r="F6">
        <v>109917636</v>
      </c>
      <c r="G6">
        <v>1879654</v>
      </c>
      <c r="H6">
        <v>491420</v>
      </c>
      <c r="I6" t="s">
        <v>92</v>
      </c>
      <c r="J6">
        <f t="shared" si="0"/>
        <v>2</v>
      </c>
      <c r="K6">
        <f t="shared" si="1"/>
        <v>3</v>
      </c>
      <c r="L6">
        <f>VLOOKUP(kdt_cube[[#This Row],[CHANNEL]], $O$23:$P$27, 2, FALSE)</f>
        <v>4</v>
      </c>
      <c r="M6">
        <f t="shared" si="2"/>
        <v>1</v>
      </c>
      <c r="O6" t="s">
        <v>33</v>
      </c>
      <c r="P6">
        <v>0</v>
      </c>
      <c r="T6" s="2" t="s">
        <v>83</v>
      </c>
      <c r="U6" t="s">
        <v>33</v>
      </c>
    </row>
    <row r="7" spans="1:49">
      <c r="A7">
        <v>3</v>
      </c>
      <c r="B7" t="s">
        <v>59</v>
      </c>
      <c r="C7" t="s">
        <v>38</v>
      </c>
      <c r="D7" t="s">
        <v>33</v>
      </c>
      <c r="E7">
        <v>13884184.001399999</v>
      </c>
      <c r="F7">
        <v>7882560</v>
      </c>
      <c r="G7">
        <v>256430</v>
      </c>
      <c r="H7">
        <v>195523</v>
      </c>
      <c r="I7" t="s">
        <v>93</v>
      </c>
      <c r="J7">
        <f t="shared" si="0"/>
        <v>6</v>
      </c>
      <c r="K7">
        <f t="shared" si="1"/>
        <v>1</v>
      </c>
      <c r="L7">
        <f>VLOOKUP(kdt_cube[[#This Row],[CHANNEL]], $O$23:$P$27, 2, FALSE)</f>
        <v>3</v>
      </c>
      <c r="M7">
        <f t="shared" si="2"/>
        <v>1</v>
      </c>
      <c r="O7" t="s">
        <v>41</v>
      </c>
      <c r="P7">
        <v>1</v>
      </c>
    </row>
    <row r="8" spans="1:49">
      <c r="B8" t="s">
        <v>61</v>
      </c>
      <c r="C8" t="s">
        <v>33</v>
      </c>
      <c r="D8" t="s">
        <v>94</v>
      </c>
      <c r="E8">
        <v>48972202.462499999</v>
      </c>
      <c r="F8">
        <v>21825182</v>
      </c>
      <c r="G8">
        <v>12520509</v>
      </c>
      <c r="H8">
        <v>6165327</v>
      </c>
      <c r="I8" t="s">
        <v>33</v>
      </c>
      <c r="J8">
        <f t="shared" si="0"/>
        <v>0</v>
      </c>
      <c r="K8">
        <f t="shared" si="1"/>
        <v>3</v>
      </c>
      <c r="L8">
        <f>VLOOKUP(kdt_cube[[#This Row],[CHANNEL]], $O$23:$P$27, 2, FALSE)</f>
        <v>1</v>
      </c>
      <c r="M8">
        <f t="shared" si="2"/>
        <v>8</v>
      </c>
      <c r="O8" t="s">
        <v>36</v>
      </c>
      <c r="P8">
        <v>2</v>
      </c>
      <c r="T8" s="2" t="s">
        <v>84</v>
      </c>
      <c r="U8" s="2" t="s">
        <v>57</v>
      </c>
      <c r="V8" s="2" t="s">
        <v>40</v>
      </c>
      <c r="W8" s="2" t="s">
        <v>81</v>
      </c>
      <c r="X8" t="s">
        <v>10</v>
      </c>
      <c r="Y8" t="s">
        <v>9</v>
      </c>
      <c r="Z8" t="s">
        <v>95</v>
      </c>
      <c r="AD8" t="s">
        <v>96</v>
      </c>
      <c r="AE8" t="s">
        <v>97</v>
      </c>
      <c r="AF8" t="s">
        <v>98</v>
      </c>
      <c r="AG8" t="s">
        <v>99</v>
      </c>
      <c r="AH8" t="s">
        <v>69</v>
      </c>
      <c r="AI8" t="s">
        <v>100</v>
      </c>
      <c r="AJ8" t="s">
        <v>101</v>
      </c>
      <c r="AK8" t="s">
        <v>102</v>
      </c>
      <c r="AL8" t="s">
        <v>103</v>
      </c>
      <c r="AM8" t="s">
        <v>11</v>
      </c>
      <c r="AN8" t="s">
        <v>104</v>
      </c>
      <c r="AO8" t="s">
        <v>105</v>
      </c>
      <c r="AP8" t="s">
        <v>70</v>
      </c>
      <c r="AQ8" t="s">
        <v>106</v>
      </c>
      <c r="AR8" t="s">
        <v>107</v>
      </c>
      <c r="AS8" t="s">
        <v>71</v>
      </c>
      <c r="AT8" t="s">
        <v>108</v>
      </c>
      <c r="AU8" s="46" t="s">
        <v>109</v>
      </c>
      <c r="AV8" s="29" t="s">
        <v>110</v>
      </c>
      <c r="AW8" t="s">
        <v>111</v>
      </c>
    </row>
    <row r="9" spans="1:49">
      <c r="B9" t="s">
        <v>59</v>
      </c>
      <c r="C9" t="s">
        <v>35</v>
      </c>
      <c r="D9" t="s">
        <v>112</v>
      </c>
      <c r="E9">
        <v>68243679.350999996</v>
      </c>
      <c r="F9">
        <v>30437236</v>
      </c>
      <c r="G9">
        <v>14500383</v>
      </c>
      <c r="H9">
        <v>2372950</v>
      </c>
      <c r="I9" t="s">
        <v>33</v>
      </c>
      <c r="J9">
        <f t="shared" si="0"/>
        <v>3</v>
      </c>
      <c r="K9">
        <f t="shared" si="1"/>
        <v>1</v>
      </c>
      <c r="L9">
        <f>VLOOKUP(kdt_cube[[#This Row],[CHANNEL]], $O$23:$P$27, 2, FALSE)</f>
        <v>1</v>
      </c>
      <c r="M9">
        <f t="shared" si="2"/>
        <v>4</v>
      </c>
      <c r="O9" t="s">
        <v>35</v>
      </c>
      <c r="P9">
        <v>3</v>
      </c>
      <c r="T9">
        <v>1</v>
      </c>
      <c r="U9" t="s">
        <v>59</v>
      </c>
      <c r="V9">
        <v>0</v>
      </c>
      <c r="W9" t="s">
        <v>33</v>
      </c>
      <c r="X9">
        <v>4200128496.5889001</v>
      </c>
      <c r="Y9">
        <v>21940206</v>
      </c>
      <c r="Z9">
        <v>140948430</v>
      </c>
      <c r="AB9" s="15"/>
      <c r="AC9" s="15" t="str">
        <f>U9</f>
        <v>TY</v>
      </c>
      <c r="AD9" s="18" t="str">
        <f>W9</f>
        <v>TOTAL</v>
      </c>
      <c r="AE9" s="42">
        <f>X9</f>
        <v>4200128496.5889001</v>
      </c>
      <c r="AF9" s="12">
        <f>AE9/AE15-1</f>
        <v>-5.2415578172642974E-2</v>
      </c>
      <c r="AG9" s="43">
        <f>AE9-AE15</f>
        <v>-232329867.90090036</v>
      </c>
      <c r="AH9" s="43">
        <f t="shared" ref="AH9:AH20" si="3">Y9</f>
        <v>21940206</v>
      </c>
      <c r="AI9" s="12">
        <f>AH9/AH15-1</f>
        <v>9.4580360870037961E-3</v>
      </c>
      <c r="AJ9" s="47">
        <f>(AH9-AH15)*(AM9+AM15)/2</f>
        <v>40637559.082932055</v>
      </c>
      <c r="AK9" s="43">
        <f>Z9</f>
        <v>140948430</v>
      </c>
      <c r="AL9" s="12">
        <f>AK9/AK15-1</f>
        <v>3.9607096570588141E-2</v>
      </c>
      <c r="AM9" s="35">
        <f>AE9/AH9</f>
        <v>191.4352352292818</v>
      </c>
      <c r="AN9" s="12">
        <f>AM9/AM15-1</f>
        <v>-6.129389439455013E-2</v>
      </c>
      <c r="AO9" s="43">
        <f>(AM9-AM15)*(AH9+AH15)/2</f>
        <v>-272967426.98383242</v>
      </c>
      <c r="AP9" s="36">
        <f>AK9/AH9</f>
        <v>6.4242072294125228</v>
      </c>
      <c r="AQ9" s="12">
        <f>AP9/AP15-1</f>
        <v>2.9866581280042492E-2</v>
      </c>
      <c r="AR9" s="43">
        <f>(AP9-AP15)*(AS9+AS15)*(AH9+AH15)/4</f>
        <v>127121678.15586783</v>
      </c>
      <c r="AS9" s="17">
        <f t="shared" ref="AS9:AS20" si="4">AE9/AK9</f>
        <v>29.799044207792171</v>
      </c>
      <c r="AT9" s="12">
        <f>AS9/AS15-1</f>
        <v>-8.851678201004165E-2</v>
      </c>
      <c r="AU9" s="43">
        <f>(AS9 -AS15)*(AP9+AP15)*(AH9+AH15)/4</f>
        <v>-400089105.13969946</v>
      </c>
      <c r="AV9" s="45">
        <f t="shared" ref="AV9:AV15" si="5">AJ9+AO9-AG9</f>
        <v>0</v>
      </c>
      <c r="AW9" s="48">
        <f t="shared" ref="AW9:AW15" si="6">AU9+AR9-AO9</f>
        <v>7.7486038208007812E-7</v>
      </c>
    </row>
    <row r="10" spans="1:49">
      <c r="B10" t="s">
        <v>61</v>
      </c>
      <c r="C10" t="s">
        <v>33</v>
      </c>
      <c r="D10" t="s">
        <v>112</v>
      </c>
      <c r="E10">
        <v>731988710.70290005</v>
      </c>
      <c r="F10">
        <v>296589217</v>
      </c>
      <c r="G10">
        <v>79946496</v>
      </c>
      <c r="H10">
        <v>17907372</v>
      </c>
      <c r="I10" t="s">
        <v>33</v>
      </c>
      <c r="J10">
        <f t="shared" si="0"/>
        <v>0</v>
      </c>
      <c r="K10">
        <f t="shared" si="1"/>
        <v>3</v>
      </c>
      <c r="L10">
        <f>VLOOKUP(kdt_cube[[#This Row],[CHANNEL]], $O$23:$P$27, 2, FALSE)</f>
        <v>1</v>
      </c>
      <c r="M10">
        <f t="shared" si="2"/>
        <v>4</v>
      </c>
      <c r="O10" t="s">
        <v>37</v>
      </c>
      <c r="P10">
        <v>4</v>
      </c>
      <c r="T10">
        <v>1</v>
      </c>
      <c r="U10" t="s">
        <v>59</v>
      </c>
      <c r="V10">
        <v>1</v>
      </c>
      <c r="W10" t="s">
        <v>41</v>
      </c>
      <c r="X10">
        <v>2234478314.9632001</v>
      </c>
      <c r="Y10">
        <v>3322890</v>
      </c>
      <c r="Z10">
        <v>58150723</v>
      </c>
      <c r="AC10" t="str">
        <f t="shared" ref="AC10:AC20" si="7">U10</f>
        <v>TY</v>
      </c>
      <c r="AD10" s="16" t="str">
        <f t="shared" ref="AD10:AE20" si="8">W10</f>
        <v>HIGH VALUE</v>
      </c>
      <c r="AE10" s="42">
        <f t="shared" si="8"/>
        <v>2234478314.9632001</v>
      </c>
      <c r="AF10" s="12">
        <f t="shared" ref="AF10:AF14" si="9">AE10/AE16-1</f>
        <v>-7.2138845609615809E-2</v>
      </c>
      <c r="AG10" s="43">
        <f t="shared" ref="AG10:AG14" si="10">AE10-AE16</f>
        <v>-173725007.68939972</v>
      </c>
      <c r="AH10" s="43">
        <f t="shared" si="3"/>
        <v>3322890</v>
      </c>
      <c r="AI10" s="12">
        <f t="shared" ref="AI10:AI14" si="11">AH10/AH16-1</f>
        <v>-3.4065225865583804E-2</v>
      </c>
      <c r="AJ10" s="47">
        <f t="shared" ref="AJ10:AJ14" si="12">(AH10-AH16)*(AM10+AM16)/2</f>
        <v>-80419210.610870495</v>
      </c>
      <c r="AK10" s="43">
        <f t="shared" ref="AK10:AK20" si="13">Z10</f>
        <v>58150723</v>
      </c>
      <c r="AL10" s="12">
        <f t="shared" ref="AL10:AL14" si="14">AK10/AK16-1</f>
        <v>-1.9695430996292118E-2</v>
      </c>
      <c r="AM10" s="35">
        <f t="shared" ref="AM10:AM20" si="15">AE10/AH10</f>
        <v>672.45028122002236</v>
      </c>
      <c r="AN10" s="12">
        <f t="shared" ref="AN10:AN14" si="16">AM10/AM16-1</f>
        <v>-3.9416346490010246E-2</v>
      </c>
      <c r="AO10" s="43">
        <f>(AM10-AM16)*(AH10+AH16)/2</f>
        <v>-93305797.078529134</v>
      </c>
      <c r="AP10" s="36">
        <f t="shared" ref="AP10:AP15" si="17">AK10/AH10</f>
        <v>17.500044539542387</v>
      </c>
      <c r="AQ10" s="12">
        <f t="shared" ref="AQ10:AQ14" si="18">AP10/AP16-1</f>
        <v>1.4876568536595691E-2</v>
      </c>
      <c r="AR10" s="43">
        <f t="shared" ref="AR10:AR14" si="19">(AP10-AP16)*(AS10+AS16)*(AH10+AH16)/4</f>
        <v>34273629.33102826</v>
      </c>
      <c r="AS10" s="17">
        <f t="shared" si="4"/>
        <v>38.425632557710422</v>
      </c>
      <c r="AT10" s="12">
        <f t="shared" ref="AT10:AT14" si="20">AS10/AS16-1</f>
        <v>-5.349706231260587E-2</v>
      </c>
      <c r="AU10" s="43">
        <f t="shared" ref="AU10:AU14" si="21">(AS10 -AS16)*(AP10+AP16)*(AH10+AH16)/4</f>
        <v>-127579426.40955718</v>
      </c>
      <c r="AV10" s="45">
        <f t="shared" si="5"/>
        <v>0</v>
      </c>
      <c r="AW10" s="48">
        <f t="shared" si="6"/>
        <v>2.2351741790771484E-7</v>
      </c>
    </row>
    <row r="11" spans="1:49">
      <c r="B11" t="s">
        <v>59</v>
      </c>
      <c r="C11" t="s">
        <v>35</v>
      </c>
      <c r="D11" t="s">
        <v>113</v>
      </c>
      <c r="E11">
        <v>127311708.2728</v>
      </c>
      <c r="F11">
        <v>85111918</v>
      </c>
      <c r="G11">
        <v>23462261</v>
      </c>
      <c r="H11">
        <v>2475589</v>
      </c>
      <c r="I11" t="s">
        <v>33</v>
      </c>
      <c r="J11">
        <f t="shared" si="0"/>
        <v>3</v>
      </c>
      <c r="K11">
        <f t="shared" si="1"/>
        <v>1</v>
      </c>
      <c r="L11">
        <f>VLOOKUP(kdt_cube[[#This Row],[CHANNEL]], $O$23:$P$27, 2, FALSE)</f>
        <v>1</v>
      </c>
      <c r="M11">
        <f t="shared" si="2"/>
        <v>3</v>
      </c>
      <c r="O11" t="s">
        <v>37</v>
      </c>
      <c r="P11">
        <v>5</v>
      </c>
      <c r="T11">
        <v>1</v>
      </c>
      <c r="U11" t="s">
        <v>59</v>
      </c>
      <c r="V11">
        <v>2</v>
      </c>
      <c r="W11" t="s">
        <v>36</v>
      </c>
      <c r="X11">
        <v>668419779.46500003</v>
      </c>
      <c r="Y11">
        <v>2384912</v>
      </c>
      <c r="Z11">
        <v>12231824</v>
      </c>
      <c r="AC11" t="str">
        <f t="shared" si="7"/>
        <v>TY</v>
      </c>
      <c r="AD11" s="16" t="str">
        <f t="shared" si="8"/>
        <v>OCCASIONAL HIGH SPEND</v>
      </c>
      <c r="AE11" s="42">
        <f t="shared" si="8"/>
        <v>668419779.46500003</v>
      </c>
      <c r="AF11" s="12">
        <f t="shared" si="9"/>
        <v>-8.5171549890311282E-2</v>
      </c>
      <c r="AG11" s="43">
        <f t="shared" si="10"/>
        <v>-62230627.597499967</v>
      </c>
      <c r="AH11" s="43">
        <f t="shared" si="3"/>
        <v>2384912</v>
      </c>
      <c r="AI11" s="12">
        <f t="shared" si="11"/>
        <v>-4.1474535841534044E-2</v>
      </c>
      <c r="AJ11" s="47">
        <f t="shared" si="12"/>
        <v>-29612654.973373897</v>
      </c>
      <c r="AK11" s="43">
        <f t="shared" si="13"/>
        <v>12231824</v>
      </c>
      <c r="AL11" s="12">
        <f t="shared" si="14"/>
        <v>-4.1160381951638292E-2</v>
      </c>
      <c r="AM11" s="35">
        <f t="shared" si="15"/>
        <v>280.27020681056575</v>
      </c>
      <c r="AN11" s="12">
        <f t="shared" si="16"/>
        <v>-4.5587744595957047E-2</v>
      </c>
      <c r="AO11" s="43">
        <f t="shared" ref="AO11:AO14" si="22">(AM11-AM17)*(AH11+AH17)/2</f>
        <v>-32617972.624126147</v>
      </c>
      <c r="AP11" s="36">
        <f t="shared" si="17"/>
        <v>5.1288366195482267</v>
      </c>
      <c r="AQ11" s="12">
        <f t="shared" si="18"/>
        <v>3.2774704652371867E-4</v>
      </c>
      <c r="AR11" s="43">
        <f t="shared" si="19"/>
        <v>229120.70328068754</v>
      </c>
      <c r="AS11" s="17">
        <f t="shared" si="4"/>
        <v>54.645961180033332</v>
      </c>
      <c r="AT11" s="12">
        <f t="shared" si="20"/>
        <v>-4.5900447906245367E-2</v>
      </c>
      <c r="AU11" s="43">
        <f t="shared" si="21"/>
        <v>-32847093.327406712</v>
      </c>
      <c r="AV11" s="45">
        <f t="shared" si="5"/>
        <v>-7.4505805969238281E-8</v>
      </c>
      <c r="AW11" s="48">
        <f t="shared" si="6"/>
        <v>1.2293457984924316E-7</v>
      </c>
    </row>
    <row r="12" spans="1:49">
      <c r="B12" t="s">
        <v>61</v>
      </c>
      <c r="C12" t="s">
        <v>35</v>
      </c>
      <c r="D12" t="s">
        <v>112</v>
      </c>
      <c r="E12">
        <v>59172573.064999998</v>
      </c>
      <c r="F12">
        <v>27039270</v>
      </c>
      <c r="G12">
        <v>12558912</v>
      </c>
      <c r="H12">
        <v>2031031</v>
      </c>
      <c r="I12" t="s">
        <v>33</v>
      </c>
      <c r="J12">
        <f t="shared" si="0"/>
        <v>3</v>
      </c>
      <c r="K12">
        <f t="shared" si="1"/>
        <v>3</v>
      </c>
      <c r="L12">
        <f>VLOOKUP(kdt_cube[[#This Row],[CHANNEL]], $O$23:$P$27, 2, FALSE)</f>
        <v>1</v>
      </c>
      <c r="M12">
        <f t="shared" si="2"/>
        <v>4</v>
      </c>
      <c r="O12" t="s">
        <v>38</v>
      </c>
      <c r="P12">
        <v>6</v>
      </c>
      <c r="T12">
        <v>1</v>
      </c>
      <c r="U12" t="s">
        <v>59</v>
      </c>
      <c r="V12">
        <v>3</v>
      </c>
      <c r="W12" t="s">
        <v>35</v>
      </c>
      <c r="X12">
        <v>421092144.61339998</v>
      </c>
      <c r="Y12">
        <v>2501840</v>
      </c>
      <c r="Z12">
        <v>34412186</v>
      </c>
      <c r="AC12" t="str">
        <f t="shared" si="7"/>
        <v>TY</v>
      </c>
      <c r="AD12" s="16" t="str">
        <f t="shared" si="8"/>
        <v>FREQUENT LOW SPEND</v>
      </c>
      <c r="AE12" s="42">
        <f t="shared" si="8"/>
        <v>421092144.61339998</v>
      </c>
      <c r="AF12" s="12">
        <f t="shared" si="9"/>
        <v>0.13518348039357475</v>
      </c>
      <c r="AG12" s="43">
        <f t="shared" si="10"/>
        <v>50145815.771999955</v>
      </c>
      <c r="AH12" s="43">
        <f t="shared" si="3"/>
        <v>2501840</v>
      </c>
      <c r="AI12" s="12">
        <f t="shared" si="11"/>
        <v>0.17251234098951929</v>
      </c>
      <c r="AJ12" s="47">
        <f t="shared" si="12"/>
        <v>62974161.191065818</v>
      </c>
      <c r="AK12" s="43">
        <f t="shared" si="13"/>
        <v>34412186</v>
      </c>
      <c r="AL12" s="12">
        <f t="shared" si="14"/>
        <v>0.18419888322100908</v>
      </c>
      <c r="AM12" s="35">
        <f t="shared" si="15"/>
        <v>168.31297949245354</v>
      </c>
      <c r="AN12" s="12">
        <f t="shared" si="16"/>
        <v>-3.1836646226206522E-2</v>
      </c>
      <c r="AO12" s="43">
        <f t="shared" si="22"/>
        <v>-12828345.419065895</v>
      </c>
      <c r="AP12" s="36">
        <f t="shared" si="17"/>
        <v>13.754750903335145</v>
      </c>
      <c r="AQ12" s="12">
        <f t="shared" si="18"/>
        <v>9.9670952901247389E-3</v>
      </c>
      <c r="AR12" s="43">
        <f t="shared" si="19"/>
        <v>3933051.6689136135</v>
      </c>
      <c r="AS12" s="17">
        <f t="shared" si="4"/>
        <v>12.236715930031297</v>
      </c>
      <c r="AT12" s="12">
        <f t="shared" si="20"/>
        <v>-4.1391191565822938E-2</v>
      </c>
      <c r="AU12" s="43">
        <f t="shared" si="21"/>
        <v>-16761397.087979529</v>
      </c>
      <c r="AV12" s="45">
        <f t="shared" si="5"/>
        <v>0</v>
      </c>
      <c r="AW12" s="48">
        <f t="shared" si="6"/>
        <v>-2.0489096641540527E-8</v>
      </c>
    </row>
    <row r="13" spans="1:49">
      <c r="B13" t="s">
        <v>61</v>
      </c>
      <c r="C13" t="s">
        <v>41</v>
      </c>
      <c r="D13" t="s">
        <v>114</v>
      </c>
      <c r="E13">
        <v>106239008.92219999</v>
      </c>
      <c r="F13">
        <v>14753746</v>
      </c>
      <c r="G13">
        <v>6662482</v>
      </c>
      <c r="H13">
        <v>2142497</v>
      </c>
      <c r="I13" t="s">
        <v>33</v>
      </c>
      <c r="J13">
        <f t="shared" si="0"/>
        <v>1</v>
      </c>
      <c r="K13">
        <f t="shared" si="1"/>
        <v>3</v>
      </c>
      <c r="L13">
        <f>VLOOKUP(kdt_cube[[#This Row],[CHANNEL]], $O$23:$P$27, 2, FALSE)</f>
        <v>1</v>
      </c>
      <c r="M13">
        <f t="shared" si="2"/>
        <v>7</v>
      </c>
      <c r="O13" t="s">
        <v>34</v>
      </c>
      <c r="P13">
        <v>7</v>
      </c>
      <c r="T13">
        <v>1</v>
      </c>
      <c r="U13" t="s">
        <v>59</v>
      </c>
      <c r="V13">
        <v>4</v>
      </c>
      <c r="W13" t="s">
        <v>37</v>
      </c>
      <c r="X13">
        <v>725073183.44330001</v>
      </c>
      <c r="Y13">
        <v>10703648</v>
      </c>
      <c r="Z13">
        <v>30333313</v>
      </c>
      <c r="AC13" t="str">
        <f t="shared" si="7"/>
        <v>TY</v>
      </c>
      <c r="AD13" s="16" t="str">
        <f t="shared" si="8"/>
        <v>LOWER VALUE</v>
      </c>
      <c r="AE13" s="42">
        <f t="shared" si="8"/>
        <v>725073183.44330001</v>
      </c>
      <c r="AF13" s="12">
        <f t="shared" si="9"/>
        <v>-5.0684384202978827E-2</v>
      </c>
      <c r="AG13" s="43">
        <f t="shared" si="10"/>
        <v>-38711980.708400011</v>
      </c>
      <c r="AH13" s="43">
        <f t="shared" si="3"/>
        <v>10703648</v>
      </c>
      <c r="AI13" s="12">
        <f t="shared" si="11"/>
        <v>5.1385454010017817E-3</v>
      </c>
      <c r="AJ13" s="47">
        <f t="shared" si="12"/>
        <v>3815759.3940268671</v>
      </c>
      <c r="AK13" s="43">
        <f t="shared" si="13"/>
        <v>30333313</v>
      </c>
      <c r="AL13" s="12">
        <f t="shared" si="14"/>
        <v>5.0863477776578403E-2</v>
      </c>
      <c r="AM13" s="35">
        <f t="shared" si="15"/>
        <v>67.740753754542382</v>
      </c>
      <c r="AN13" s="12">
        <f t="shared" si="16"/>
        <v>-5.553754739522998E-2</v>
      </c>
      <c r="AO13" s="43">
        <f t="shared" si="22"/>
        <v>-42527740.102426894</v>
      </c>
      <c r="AP13" s="36">
        <f t="shared" si="17"/>
        <v>2.8339228831142429</v>
      </c>
      <c r="AQ13" s="12">
        <f t="shared" si="18"/>
        <v>4.5491173913079219E-2</v>
      </c>
      <c r="AR13" s="43">
        <f t="shared" si="19"/>
        <v>33151664.73528203</v>
      </c>
      <c r="AS13" s="17">
        <f t="shared" si="4"/>
        <v>23.903527565330567</v>
      </c>
      <c r="AT13" s="12">
        <f t="shared" si="20"/>
        <v>-9.6632782589811339E-2</v>
      </c>
      <c r="AU13" s="43">
        <f t="shared" si="21"/>
        <v>-75679404.837708831</v>
      </c>
      <c r="AV13" s="45">
        <f t="shared" si="5"/>
        <v>0</v>
      </c>
      <c r="AW13" s="48">
        <f t="shared" si="6"/>
        <v>9.6857547760009766E-8</v>
      </c>
    </row>
    <row r="14" spans="1:49">
      <c r="A14">
        <v>3</v>
      </c>
      <c r="B14" t="s">
        <v>59</v>
      </c>
      <c r="C14" t="s">
        <v>36</v>
      </c>
      <c r="D14" t="s">
        <v>33</v>
      </c>
      <c r="E14">
        <v>109564808.53829999</v>
      </c>
      <c r="F14">
        <v>60324067</v>
      </c>
      <c r="G14">
        <v>1596695</v>
      </c>
      <c r="H14">
        <v>479298</v>
      </c>
      <c r="I14" t="s">
        <v>93</v>
      </c>
      <c r="J14">
        <f t="shared" si="0"/>
        <v>2</v>
      </c>
      <c r="K14">
        <f t="shared" si="1"/>
        <v>1</v>
      </c>
      <c r="L14">
        <f>VLOOKUP(kdt_cube[[#This Row],[CHANNEL]], $O$23:$P$27, 2, FALSE)</f>
        <v>3</v>
      </c>
      <c r="M14">
        <f t="shared" si="2"/>
        <v>1</v>
      </c>
      <c r="T14">
        <v>1</v>
      </c>
      <c r="U14" t="s">
        <v>59</v>
      </c>
      <c r="V14">
        <v>6</v>
      </c>
      <c r="W14" t="s">
        <v>38</v>
      </c>
      <c r="X14">
        <v>151065074.104</v>
      </c>
      <c r="Y14">
        <v>3026916</v>
      </c>
      <c r="Z14">
        <v>5820384</v>
      </c>
      <c r="AC14" t="str">
        <f t="shared" si="7"/>
        <v>TY</v>
      </c>
      <c r="AD14" s="16" t="str">
        <f t="shared" si="8"/>
        <v>LAPSING</v>
      </c>
      <c r="AE14" s="42">
        <f t="shared" si="8"/>
        <v>151065074.104</v>
      </c>
      <c r="AF14" s="12">
        <f t="shared" si="9"/>
        <v>-4.2000808442782311E-2</v>
      </c>
      <c r="AG14" s="43">
        <f t="shared" si="10"/>
        <v>-6623027.7601000071</v>
      </c>
      <c r="AH14" s="43">
        <f t="shared" si="3"/>
        <v>3026916</v>
      </c>
      <c r="AI14" s="12">
        <f t="shared" si="11"/>
        <v>2.1490353178774679E-3</v>
      </c>
      <c r="AJ14" s="47">
        <f t="shared" si="12"/>
        <v>331412.65198042884</v>
      </c>
      <c r="AK14" s="43">
        <f t="shared" si="13"/>
        <v>5820384</v>
      </c>
      <c r="AL14" s="12">
        <f t="shared" si="14"/>
        <v>4.7910852075356836E-2</v>
      </c>
      <c r="AM14" s="35">
        <f t="shared" si="15"/>
        <v>49.907256793383098</v>
      </c>
      <c r="AN14" s="12">
        <f t="shared" si="16"/>
        <v>-4.405516764944617E-2</v>
      </c>
      <c r="AO14" s="43">
        <f t="shared" si="22"/>
        <v>-6954440.4120804546</v>
      </c>
      <c r="AP14" s="36">
        <f t="shared" si="17"/>
        <v>1.9228759569145626</v>
      </c>
      <c r="AQ14" s="12">
        <f t="shared" si="18"/>
        <v>4.5663683888059525E-2</v>
      </c>
      <c r="AR14" s="43">
        <f t="shared" si="19"/>
        <v>6899115.1935847579</v>
      </c>
      <c r="AS14" s="17">
        <f t="shared" si="4"/>
        <v>25.954485838735039</v>
      </c>
      <c r="AT14" s="12">
        <f t="shared" si="20"/>
        <v>-8.5800867831525629E-2</v>
      </c>
      <c r="AU14" s="43">
        <f t="shared" si="21"/>
        <v>-13853555.605665203</v>
      </c>
      <c r="AV14" s="45">
        <f t="shared" si="5"/>
        <v>-1.862645149230957E-8</v>
      </c>
      <c r="AW14" s="48">
        <f t="shared" si="6"/>
        <v>9.3132257461547852E-9</v>
      </c>
    </row>
    <row r="15" spans="1:49">
      <c r="B15" t="s">
        <v>59</v>
      </c>
      <c r="C15" t="s">
        <v>41</v>
      </c>
      <c r="D15" t="s">
        <v>33</v>
      </c>
      <c r="E15">
        <v>2234478314.9632001</v>
      </c>
      <c r="F15">
        <v>1189706094</v>
      </c>
      <c r="G15">
        <v>58150723</v>
      </c>
      <c r="H15">
        <v>3322890</v>
      </c>
      <c r="I15" t="s">
        <v>33</v>
      </c>
      <c r="J15">
        <f t="shared" si="0"/>
        <v>1</v>
      </c>
      <c r="K15">
        <f t="shared" si="1"/>
        <v>1</v>
      </c>
      <c r="L15">
        <f>VLOOKUP(kdt_cube[[#This Row],[CHANNEL]], $O$23:$P$27, 2, FALSE)</f>
        <v>1</v>
      </c>
      <c r="M15">
        <f t="shared" si="2"/>
        <v>1</v>
      </c>
      <c r="T15">
        <v>3</v>
      </c>
      <c r="U15" t="s">
        <v>61</v>
      </c>
      <c r="V15">
        <v>0</v>
      </c>
      <c r="W15" t="s">
        <v>33</v>
      </c>
      <c r="X15">
        <v>4432458364.4898005</v>
      </c>
      <c r="Y15">
        <v>21734639</v>
      </c>
      <c r="Z15">
        <v>135578557</v>
      </c>
      <c r="AC15" s="29" t="str">
        <f t="shared" si="7"/>
        <v>LY</v>
      </c>
      <c r="AD15" s="41" t="str">
        <f t="shared" si="8"/>
        <v>TOTAL</v>
      </c>
      <c r="AE15" s="44">
        <f t="shared" si="8"/>
        <v>4432458364.4898005</v>
      </c>
      <c r="AF15" s="211"/>
      <c r="AG15" s="45"/>
      <c r="AH15" s="43">
        <f t="shared" si="3"/>
        <v>21734639</v>
      </c>
      <c r="AI15" s="211"/>
      <c r="AJ15" s="212"/>
      <c r="AK15" s="45">
        <f t="shared" si="13"/>
        <v>135578557</v>
      </c>
      <c r="AL15" s="211"/>
      <c r="AM15" s="38">
        <f t="shared" si="15"/>
        <v>203.93521900638885</v>
      </c>
      <c r="AN15" s="211"/>
      <c r="AO15" s="45"/>
      <c r="AP15" s="39">
        <f t="shared" si="17"/>
        <v>6.2379024100653337</v>
      </c>
      <c r="AQ15" s="211"/>
      <c r="AR15" s="45"/>
      <c r="AS15" s="40">
        <f t="shared" si="4"/>
        <v>32.692915919512259</v>
      </c>
      <c r="AT15" s="211"/>
      <c r="AU15" s="45"/>
      <c r="AV15" s="45">
        <f t="shared" si="5"/>
        <v>0</v>
      </c>
      <c r="AW15" s="48">
        <f t="shared" si="6"/>
        <v>0</v>
      </c>
    </row>
    <row r="16" spans="1:49">
      <c r="A16">
        <v>3</v>
      </c>
      <c r="B16" t="s">
        <v>61</v>
      </c>
      <c r="C16" t="s">
        <v>33</v>
      </c>
      <c r="D16" t="s">
        <v>33</v>
      </c>
      <c r="E16">
        <v>497383371.8107</v>
      </c>
      <c r="F16">
        <v>288568363</v>
      </c>
      <c r="G16">
        <v>8866305</v>
      </c>
      <c r="H16">
        <v>2134932</v>
      </c>
      <c r="I16" t="s">
        <v>93</v>
      </c>
      <c r="J16">
        <f t="shared" si="0"/>
        <v>0</v>
      </c>
      <c r="K16">
        <f t="shared" si="1"/>
        <v>3</v>
      </c>
      <c r="L16">
        <f>VLOOKUP(kdt_cube[[#This Row],[CHANNEL]], $O$23:$P$27, 2, FALSE)</f>
        <v>3</v>
      </c>
      <c r="M16">
        <f t="shared" si="2"/>
        <v>1</v>
      </c>
      <c r="O16" t="s">
        <v>57</v>
      </c>
      <c r="P16" t="s">
        <v>40</v>
      </c>
      <c r="T16">
        <v>3</v>
      </c>
      <c r="U16" t="s">
        <v>61</v>
      </c>
      <c r="V16">
        <v>1</v>
      </c>
      <c r="W16" t="s">
        <v>41</v>
      </c>
      <c r="X16">
        <v>2408203322.6525998</v>
      </c>
      <c r="Y16">
        <v>3440077</v>
      </c>
      <c r="Z16">
        <v>59319037</v>
      </c>
      <c r="AB16" s="37"/>
      <c r="AC16" s="29" t="str">
        <f t="shared" si="7"/>
        <v>LY</v>
      </c>
      <c r="AD16" s="41" t="str">
        <f t="shared" si="8"/>
        <v>HIGH VALUE</v>
      </c>
      <c r="AE16" s="44">
        <f t="shared" si="8"/>
        <v>2408203322.6525998</v>
      </c>
      <c r="AF16" s="44"/>
      <c r="AG16" s="44"/>
      <c r="AH16" s="43">
        <f t="shared" si="3"/>
        <v>3440077</v>
      </c>
      <c r="AI16" s="45"/>
      <c r="AJ16" s="45"/>
      <c r="AK16" s="45">
        <f t="shared" si="13"/>
        <v>59319037</v>
      </c>
      <c r="AL16" s="45"/>
      <c r="AM16" s="38">
        <f t="shared" si="15"/>
        <v>700.04343584536036</v>
      </c>
      <c r="AN16" s="38"/>
      <c r="AO16" s="38"/>
      <c r="AP16" s="39">
        <f>AK16/AH16</f>
        <v>17.243520130508706</v>
      </c>
      <c r="AQ16" s="39"/>
      <c r="AR16" s="39"/>
      <c r="AS16" s="40">
        <f t="shared" si="4"/>
        <v>40.597478388811332</v>
      </c>
      <c r="AT16" s="29"/>
      <c r="AU16" s="29"/>
      <c r="AV16" s="29"/>
      <c r="AW16" s="29"/>
    </row>
    <row r="17" spans="1:53">
      <c r="B17" t="s">
        <v>59</v>
      </c>
      <c r="C17" t="s">
        <v>38</v>
      </c>
      <c r="D17" t="s">
        <v>87</v>
      </c>
      <c r="E17">
        <v>14761636.9738</v>
      </c>
      <c r="F17">
        <v>3962036</v>
      </c>
      <c r="G17">
        <v>1425607</v>
      </c>
      <c r="H17">
        <v>1133841</v>
      </c>
      <c r="I17" t="s">
        <v>33</v>
      </c>
      <c r="J17">
        <f t="shared" si="0"/>
        <v>6</v>
      </c>
      <c r="K17">
        <f t="shared" si="1"/>
        <v>1</v>
      </c>
      <c r="L17">
        <f>VLOOKUP(kdt_cube[[#This Row],[CHANNEL]], $O$23:$P$27, 2, FALSE)</f>
        <v>1</v>
      </c>
      <c r="M17">
        <f t="shared" si="2"/>
        <v>6</v>
      </c>
      <c r="O17" t="s">
        <v>59</v>
      </c>
      <c r="P17">
        <v>1</v>
      </c>
      <c r="T17">
        <v>3</v>
      </c>
      <c r="U17" t="s">
        <v>61</v>
      </c>
      <c r="V17">
        <v>2</v>
      </c>
      <c r="W17" t="s">
        <v>36</v>
      </c>
      <c r="X17">
        <v>730650407.0625</v>
      </c>
      <c r="Y17">
        <v>2488105</v>
      </c>
      <c r="Z17">
        <v>12756903</v>
      </c>
      <c r="AB17" s="29"/>
      <c r="AC17" s="29" t="str">
        <f t="shared" si="7"/>
        <v>LY</v>
      </c>
      <c r="AD17" s="41" t="str">
        <f t="shared" si="8"/>
        <v>OCCASIONAL HIGH SPEND</v>
      </c>
      <c r="AE17" s="44">
        <f t="shared" si="8"/>
        <v>730650407.0625</v>
      </c>
      <c r="AF17" s="44"/>
      <c r="AG17" s="44"/>
      <c r="AH17" s="43">
        <f t="shared" si="3"/>
        <v>2488105</v>
      </c>
      <c r="AI17" s="45"/>
      <c r="AJ17" s="45"/>
      <c r="AK17" s="45">
        <f t="shared" si="13"/>
        <v>12756903</v>
      </c>
      <c r="AL17" s="45"/>
      <c r="AM17" s="38">
        <f t="shared" si="15"/>
        <v>293.65738466121809</v>
      </c>
      <c r="AN17" s="38"/>
      <c r="AO17" s="38"/>
      <c r="AP17" s="39">
        <f t="shared" ref="AP17:AP20" si="23">AK17/AH17</f>
        <v>5.127156209243581</v>
      </c>
      <c r="AQ17" s="39"/>
      <c r="AR17" s="39"/>
      <c r="AS17" s="40">
        <f t="shared" si="4"/>
        <v>57.27490497203749</v>
      </c>
      <c r="AT17" s="29"/>
      <c r="AU17" s="29"/>
      <c r="AV17" s="29"/>
      <c r="AW17" s="29"/>
    </row>
    <row r="18" spans="1:53">
      <c r="A18">
        <v>3</v>
      </c>
      <c r="B18" t="s">
        <v>59</v>
      </c>
      <c r="C18" t="s">
        <v>37</v>
      </c>
      <c r="D18" t="s">
        <v>33</v>
      </c>
      <c r="E18">
        <v>72562132.124599993</v>
      </c>
      <c r="F18">
        <v>40084721</v>
      </c>
      <c r="G18">
        <v>1517197</v>
      </c>
      <c r="H18">
        <v>840292</v>
      </c>
      <c r="I18" t="s">
        <v>93</v>
      </c>
      <c r="J18">
        <f t="shared" si="0"/>
        <v>4</v>
      </c>
      <c r="K18">
        <f t="shared" si="1"/>
        <v>1</v>
      </c>
      <c r="L18">
        <f>VLOOKUP(kdt_cube[[#This Row],[CHANNEL]], $O$23:$P$27, 2, FALSE)</f>
        <v>3</v>
      </c>
      <c r="M18">
        <f t="shared" si="2"/>
        <v>1</v>
      </c>
      <c r="O18" t="s">
        <v>115</v>
      </c>
      <c r="P18">
        <v>2</v>
      </c>
      <c r="T18">
        <v>3</v>
      </c>
      <c r="U18" t="s">
        <v>61</v>
      </c>
      <c r="V18">
        <v>3</v>
      </c>
      <c r="W18" t="s">
        <v>35</v>
      </c>
      <c r="X18">
        <v>370946328.84140003</v>
      </c>
      <c r="Y18">
        <v>2133743</v>
      </c>
      <c r="Z18">
        <v>29059465</v>
      </c>
      <c r="AB18" s="29"/>
      <c r="AC18" s="29" t="str">
        <f t="shared" si="7"/>
        <v>LY</v>
      </c>
      <c r="AD18" s="41" t="str">
        <f t="shared" si="8"/>
        <v>FREQUENT LOW SPEND</v>
      </c>
      <c r="AE18" s="44">
        <f t="shared" si="8"/>
        <v>370946328.84140003</v>
      </c>
      <c r="AF18" s="44"/>
      <c r="AG18" s="44"/>
      <c r="AH18" s="43">
        <f t="shared" si="3"/>
        <v>2133743</v>
      </c>
      <c r="AI18" s="45"/>
      <c r="AJ18" s="45"/>
      <c r="AK18" s="45">
        <f t="shared" si="13"/>
        <v>29059465</v>
      </c>
      <c r="AL18" s="45"/>
      <c r="AM18" s="38">
        <f t="shared" si="15"/>
        <v>173.84770745183465</v>
      </c>
      <c r="AN18" s="38"/>
      <c r="AO18" s="38"/>
      <c r="AP18" s="39">
        <f t="shared" si="23"/>
        <v>13.61900894343883</v>
      </c>
      <c r="AQ18" s="39"/>
      <c r="AR18" s="39"/>
      <c r="AS18" s="40">
        <f t="shared" si="4"/>
        <v>12.765077706743742</v>
      </c>
      <c r="AT18" s="29"/>
      <c r="AU18" s="29"/>
      <c r="AV18" s="29"/>
      <c r="AW18" s="29"/>
    </row>
    <row r="19" spans="1:53">
      <c r="B19" t="s">
        <v>59</v>
      </c>
      <c r="C19" t="s">
        <v>33</v>
      </c>
      <c r="D19" t="s">
        <v>90</v>
      </c>
      <c r="E19">
        <v>1338989220.5107999</v>
      </c>
      <c r="F19">
        <v>736461585</v>
      </c>
      <c r="G19">
        <v>96326401</v>
      </c>
      <c r="H19">
        <v>19511171</v>
      </c>
      <c r="I19" t="s">
        <v>33</v>
      </c>
      <c r="J19">
        <f t="shared" si="0"/>
        <v>0</v>
      </c>
      <c r="K19">
        <f t="shared" si="1"/>
        <v>1</v>
      </c>
      <c r="L19">
        <f>VLOOKUP(kdt_cube[[#This Row],[CHANNEL]], $O$23:$P$27, 2, FALSE)</f>
        <v>1</v>
      </c>
      <c r="M19">
        <f t="shared" si="2"/>
        <v>2</v>
      </c>
      <c r="O19" t="s">
        <v>61</v>
      </c>
      <c r="P19">
        <v>3</v>
      </c>
      <c r="T19" s="46">
        <v>3</v>
      </c>
      <c r="U19" t="s">
        <v>61</v>
      </c>
      <c r="V19">
        <v>4</v>
      </c>
      <c r="W19" t="s">
        <v>37</v>
      </c>
      <c r="X19">
        <v>763785164.15170002</v>
      </c>
      <c r="Y19">
        <v>10648928</v>
      </c>
      <c r="Z19">
        <v>28865132</v>
      </c>
      <c r="AB19" s="29"/>
      <c r="AC19" s="29" t="str">
        <f t="shared" si="7"/>
        <v>LY</v>
      </c>
      <c r="AD19" s="41" t="str">
        <f t="shared" si="8"/>
        <v>LOWER VALUE</v>
      </c>
      <c r="AE19" s="44">
        <f t="shared" si="8"/>
        <v>763785164.15170002</v>
      </c>
      <c r="AF19" s="44"/>
      <c r="AG19" s="44"/>
      <c r="AH19" s="43">
        <f t="shared" si="3"/>
        <v>10648928</v>
      </c>
      <c r="AI19" s="45"/>
      <c r="AJ19" s="45"/>
      <c r="AK19" s="45">
        <f t="shared" si="13"/>
        <v>28865132</v>
      </c>
      <c r="AL19" s="45"/>
      <c r="AM19" s="38">
        <f t="shared" si="15"/>
        <v>71.724136378018528</v>
      </c>
      <c r="AN19" s="38"/>
      <c r="AO19" s="38"/>
      <c r="AP19" s="39">
        <f t="shared" si="23"/>
        <v>2.7106138758755809</v>
      </c>
      <c r="AQ19" s="39"/>
      <c r="AR19" s="39"/>
      <c r="AS19" s="40">
        <f t="shared" si="4"/>
        <v>26.460477095746523</v>
      </c>
      <c r="AT19" s="29"/>
      <c r="AU19" s="29"/>
      <c r="AV19" s="29"/>
      <c r="AW19" s="29"/>
    </row>
    <row r="20" spans="1:53">
      <c r="B20" t="s">
        <v>61</v>
      </c>
      <c r="C20" t="s">
        <v>36</v>
      </c>
      <c r="D20" t="s">
        <v>114</v>
      </c>
      <c r="E20">
        <v>49740020.792800002</v>
      </c>
      <c r="F20">
        <v>6508568</v>
      </c>
      <c r="G20">
        <v>2468250</v>
      </c>
      <c r="H20">
        <v>1287750</v>
      </c>
      <c r="I20" t="s">
        <v>33</v>
      </c>
      <c r="J20">
        <f t="shared" si="0"/>
        <v>2</v>
      </c>
      <c r="K20">
        <f t="shared" si="1"/>
        <v>3</v>
      </c>
      <c r="L20">
        <f>VLOOKUP(kdt_cube[[#This Row],[CHANNEL]], $O$23:$P$27, 2, FALSE)</f>
        <v>1</v>
      </c>
      <c r="M20">
        <f t="shared" si="2"/>
        <v>7</v>
      </c>
      <c r="T20">
        <v>3</v>
      </c>
      <c r="U20" t="s">
        <v>61</v>
      </c>
      <c r="V20">
        <v>6</v>
      </c>
      <c r="W20" t="s">
        <v>38</v>
      </c>
      <c r="X20">
        <v>157688101.86410001</v>
      </c>
      <c r="Y20">
        <v>3020425</v>
      </c>
      <c r="Z20">
        <v>5554274</v>
      </c>
      <c r="AB20" s="29"/>
      <c r="AC20" s="29" t="str">
        <f t="shared" si="7"/>
        <v>LY</v>
      </c>
      <c r="AD20" s="41" t="str">
        <f t="shared" si="8"/>
        <v>LAPSING</v>
      </c>
      <c r="AE20" s="44">
        <f t="shared" si="8"/>
        <v>157688101.86410001</v>
      </c>
      <c r="AF20" s="44"/>
      <c r="AG20" s="44"/>
      <c r="AH20" s="43">
        <f t="shared" si="3"/>
        <v>3020425</v>
      </c>
      <c r="AI20" s="45"/>
      <c r="AJ20" s="45"/>
      <c r="AK20" s="45">
        <f t="shared" si="13"/>
        <v>5554274</v>
      </c>
      <c r="AL20" s="45"/>
      <c r="AM20" s="38">
        <f t="shared" si="15"/>
        <v>52.207256218611626</v>
      </c>
      <c r="AN20" s="38"/>
      <c r="AO20" s="38"/>
      <c r="AP20" s="39">
        <f t="shared" si="23"/>
        <v>1.8389047898888402</v>
      </c>
      <c r="AQ20" s="39"/>
      <c r="AR20" s="39"/>
      <c r="AS20" s="40">
        <f t="shared" si="4"/>
        <v>28.390407434725045</v>
      </c>
      <c r="AT20" s="29"/>
      <c r="AU20" s="29"/>
      <c r="AV20" s="29"/>
      <c r="AW20" s="29"/>
    </row>
    <row r="21" spans="1:53">
      <c r="A21">
        <v>2</v>
      </c>
      <c r="B21" t="s">
        <v>59</v>
      </c>
      <c r="C21" t="s">
        <v>38</v>
      </c>
      <c r="D21" t="s">
        <v>33</v>
      </c>
      <c r="E21">
        <v>14343080.700099999</v>
      </c>
      <c r="F21">
        <v>8676016</v>
      </c>
      <c r="G21">
        <v>177631</v>
      </c>
      <c r="H21">
        <v>133941</v>
      </c>
      <c r="I21" t="s">
        <v>92</v>
      </c>
      <c r="J21">
        <f t="shared" si="0"/>
        <v>6</v>
      </c>
      <c r="K21">
        <f t="shared" si="1"/>
        <v>1</v>
      </c>
      <c r="L21">
        <f>VLOOKUP(kdt_cube[[#This Row],[CHANNEL]], $O$23:$P$27, 2, FALSE)</f>
        <v>4</v>
      </c>
      <c r="M21">
        <f t="shared" si="2"/>
        <v>1</v>
      </c>
    </row>
    <row r="22" spans="1:53">
      <c r="B22" t="s">
        <v>59</v>
      </c>
      <c r="C22" t="s">
        <v>37</v>
      </c>
      <c r="D22" t="s">
        <v>113</v>
      </c>
      <c r="E22">
        <v>187827437.20500001</v>
      </c>
      <c r="F22">
        <v>111730488</v>
      </c>
      <c r="G22">
        <v>19392198</v>
      </c>
      <c r="H22">
        <v>8850360</v>
      </c>
      <c r="I22" t="s">
        <v>33</v>
      </c>
      <c r="J22">
        <f t="shared" si="0"/>
        <v>4</v>
      </c>
      <c r="K22">
        <f t="shared" si="1"/>
        <v>1</v>
      </c>
      <c r="L22">
        <f>VLOOKUP(kdt_cube[[#This Row],[CHANNEL]], $O$23:$P$27, 2, FALSE)</f>
        <v>1</v>
      </c>
      <c r="M22">
        <f t="shared" si="2"/>
        <v>3</v>
      </c>
    </row>
    <row r="23" spans="1:53">
      <c r="B23" t="s">
        <v>61</v>
      </c>
      <c r="C23" t="s">
        <v>37</v>
      </c>
      <c r="D23" t="s">
        <v>87</v>
      </c>
      <c r="E23">
        <v>86655215.811100006</v>
      </c>
      <c r="F23">
        <v>24774864</v>
      </c>
      <c r="G23">
        <v>8737282</v>
      </c>
      <c r="H23">
        <v>5832545</v>
      </c>
      <c r="I23" t="s">
        <v>33</v>
      </c>
      <c r="J23">
        <f t="shared" si="0"/>
        <v>4</v>
      </c>
      <c r="K23">
        <f t="shared" si="1"/>
        <v>3</v>
      </c>
      <c r="L23">
        <f>VLOOKUP(kdt_cube[[#This Row],[CHANNEL]], $O$23:$P$27, 2, FALSE)</f>
        <v>1</v>
      </c>
      <c r="M23">
        <f t="shared" si="2"/>
        <v>6</v>
      </c>
      <c r="O23" t="s">
        <v>83</v>
      </c>
      <c r="P23" t="s">
        <v>40</v>
      </c>
    </row>
    <row r="24" spans="1:53">
      <c r="B24" t="s">
        <v>61</v>
      </c>
      <c r="C24" t="s">
        <v>41</v>
      </c>
      <c r="D24" t="s">
        <v>94</v>
      </c>
      <c r="E24">
        <v>25386601.9626</v>
      </c>
      <c r="F24">
        <v>11820889</v>
      </c>
      <c r="G24">
        <v>6664957</v>
      </c>
      <c r="H24">
        <v>2207437</v>
      </c>
      <c r="I24" t="s">
        <v>33</v>
      </c>
      <c r="J24">
        <f t="shared" si="0"/>
        <v>1</v>
      </c>
      <c r="K24">
        <f t="shared" si="1"/>
        <v>3</v>
      </c>
      <c r="L24">
        <f>VLOOKUP(kdt_cube[[#This Row],[CHANNEL]], $O$23:$P$27, 2, FALSE)</f>
        <v>1</v>
      </c>
      <c r="M24">
        <f t="shared" si="2"/>
        <v>8</v>
      </c>
      <c r="O24" t="s">
        <v>33</v>
      </c>
      <c r="P24">
        <v>1</v>
      </c>
    </row>
    <row r="25" spans="1:53">
      <c r="B25" t="s">
        <v>61</v>
      </c>
      <c r="C25" t="s">
        <v>37</v>
      </c>
      <c r="D25" t="s">
        <v>33</v>
      </c>
      <c r="E25">
        <v>763785164.15170002</v>
      </c>
      <c r="F25">
        <v>385166677</v>
      </c>
      <c r="G25">
        <v>28865132</v>
      </c>
      <c r="H25">
        <v>10648928</v>
      </c>
      <c r="I25" t="s">
        <v>33</v>
      </c>
      <c r="J25">
        <f t="shared" si="0"/>
        <v>4</v>
      </c>
      <c r="K25">
        <f t="shared" si="1"/>
        <v>3</v>
      </c>
      <c r="L25">
        <f>VLOOKUP(kdt_cube[[#This Row],[CHANNEL]], $O$23:$P$27, 2, FALSE)</f>
        <v>1</v>
      </c>
      <c r="M25">
        <f t="shared" si="2"/>
        <v>1</v>
      </c>
      <c r="O25" t="s">
        <v>116</v>
      </c>
      <c r="P25">
        <v>2</v>
      </c>
      <c r="T25" s="2" t="s">
        <v>82</v>
      </c>
      <c r="U25" t="s">
        <v>33</v>
      </c>
    </row>
    <row r="26" spans="1:53">
      <c r="B26" t="s">
        <v>61</v>
      </c>
      <c r="C26" t="s">
        <v>35</v>
      </c>
      <c r="D26" t="s">
        <v>33</v>
      </c>
      <c r="E26">
        <v>370946328.84140003</v>
      </c>
      <c r="F26">
        <v>222862255</v>
      </c>
      <c r="G26">
        <v>29059465</v>
      </c>
      <c r="H26">
        <v>2133743</v>
      </c>
      <c r="I26" t="s">
        <v>33</v>
      </c>
      <c r="J26">
        <f t="shared" si="0"/>
        <v>3</v>
      </c>
      <c r="K26">
        <f t="shared" si="1"/>
        <v>3</v>
      </c>
      <c r="L26">
        <f>VLOOKUP(kdt_cube[[#This Row],[CHANNEL]], $O$23:$P$27, 2, FALSE)</f>
        <v>1</v>
      </c>
      <c r="M26">
        <f t="shared" si="2"/>
        <v>1</v>
      </c>
      <c r="O26" t="s">
        <v>93</v>
      </c>
      <c r="P26">
        <v>3</v>
      </c>
      <c r="T26" s="2" t="s">
        <v>81</v>
      </c>
      <c r="U26" t="s">
        <v>33</v>
      </c>
    </row>
    <row r="27" spans="1:53">
      <c r="B27" t="s">
        <v>59</v>
      </c>
      <c r="C27" t="s">
        <v>33</v>
      </c>
      <c r="D27" t="s">
        <v>113</v>
      </c>
      <c r="E27">
        <v>1238867637.1795001</v>
      </c>
      <c r="F27">
        <v>743999329</v>
      </c>
      <c r="G27">
        <v>100079842</v>
      </c>
      <c r="H27">
        <v>19279565</v>
      </c>
      <c r="I27" t="s">
        <v>33</v>
      </c>
      <c r="J27">
        <f t="shared" si="0"/>
        <v>0</v>
      </c>
      <c r="K27">
        <f t="shared" si="1"/>
        <v>1</v>
      </c>
      <c r="L27">
        <f>VLOOKUP(kdt_cube[[#This Row],[CHANNEL]], $O$23:$P$27, 2, FALSE)</f>
        <v>1</v>
      </c>
      <c r="M27">
        <f t="shared" si="2"/>
        <v>3</v>
      </c>
      <c r="O27" t="s">
        <v>92</v>
      </c>
      <c r="P27">
        <v>4</v>
      </c>
    </row>
    <row r="28" spans="1:53">
      <c r="B28" t="s">
        <v>61</v>
      </c>
      <c r="C28" t="s">
        <v>37</v>
      </c>
      <c r="D28" t="s">
        <v>114</v>
      </c>
      <c r="E28">
        <v>70217133.936700001</v>
      </c>
      <c r="F28">
        <v>9599270</v>
      </c>
      <c r="G28">
        <v>4281690</v>
      </c>
      <c r="H28">
        <v>3106435</v>
      </c>
      <c r="I28" t="s">
        <v>33</v>
      </c>
      <c r="J28">
        <f t="shared" si="0"/>
        <v>4</v>
      </c>
      <c r="K28">
        <f t="shared" si="1"/>
        <v>3</v>
      </c>
      <c r="L28">
        <f>VLOOKUP(kdt_cube[[#This Row],[CHANNEL]], $O$23:$P$27, 2, FALSE)</f>
        <v>1</v>
      </c>
      <c r="M28">
        <f t="shared" si="2"/>
        <v>7</v>
      </c>
      <c r="T28" s="2" t="s">
        <v>84</v>
      </c>
      <c r="U28" s="2" t="s">
        <v>57</v>
      </c>
      <c r="V28" s="2" t="s">
        <v>80</v>
      </c>
      <c r="W28" s="2" t="s">
        <v>83</v>
      </c>
      <c r="X28" t="s">
        <v>10</v>
      </c>
      <c r="Y28" t="s">
        <v>9</v>
      </c>
      <c r="Z28" t="s">
        <v>95</v>
      </c>
      <c r="AD28" t="s">
        <v>96</v>
      </c>
      <c r="AE28" t="s">
        <v>97</v>
      </c>
      <c r="AF28" t="s">
        <v>98</v>
      </c>
      <c r="AG28" t="s">
        <v>99</v>
      </c>
      <c r="AH28" t="s">
        <v>69</v>
      </c>
      <c r="AI28" t="s">
        <v>100</v>
      </c>
      <c r="AJ28" t="s">
        <v>101</v>
      </c>
      <c r="AK28" t="s">
        <v>102</v>
      </c>
      <c r="AL28" t="s">
        <v>103</v>
      </c>
      <c r="AM28" t="s">
        <v>11</v>
      </c>
      <c r="AN28" t="s">
        <v>104</v>
      </c>
      <c r="AO28" t="s">
        <v>105</v>
      </c>
      <c r="AP28" t="s">
        <v>70</v>
      </c>
      <c r="AQ28" t="s">
        <v>106</v>
      </c>
      <c r="AR28" t="s">
        <v>107</v>
      </c>
      <c r="AS28" t="s">
        <v>71</v>
      </c>
      <c r="AT28" t="s">
        <v>108</v>
      </c>
      <c r="AU28" s="46" t="s">
        <v>109</v>
      </c>
      <c r="AV28" s="29" t="s">
        <v>110</v>
      </c>
      <c r="AW28" t="s">
        <v>111</v>
      </c>
      <c r="AZ28" t="s">
        <v>117</v>
      </c>
      <c r="BA28" t="s">
        <v>118</v>
      </c>
    </row>
    <row r="29" spans="1:53">
      <c r="A29">
        <v>2</v>
      </c>
      <c r="B29" t="s">
        <v>59</v>
      </c>
      <c r="C29" t="s">
        <v>33</v>
      </c>
      <c r="D29" t="s">
        <v>33</v>
      </c>
      <c r="E29">
        <v>780989296.37769997</v>
      </c>
      <c r="F29">
        <v>473889641</v>
      </c>
      <c r="G29">
        <v>8994908</v>
      </c>
      <c r="H29">
        <v>1950089</v>
      </c>
      <c r="I29" t="s">
        <v>92</v>
      </c>
      <c r="J29">
        <f t="shared" si="0"/>
        <v>0</v>
      </c>
      <c r="K29">
        <f t="shared" si="1"/>
        <v>1</v>
      </c>
      <c r="L29">
        <f>VLOOKUP(kdt_cube[[#This Row],[CHANNEL]], $O$23:$P$27, 2, FALSE)</f>
        <v>4</v>
      </c>
      <c r="M29">
        <f t="shared" si="2"/>
        <v>1</v>
      </c>
      <c r="T29">
        <v>1</v>
      </c>
      <c r="U29" t="s">
        <v>59</v>
      </c>
      <c r="V29" t="s">
        <v>88</v>
      </c>
      <c r="W29" t="s">
        <v>33</v>
      </c>
      <c r="X29">
        <v>4200128496.5889001</v>
      </c>
      <c r="Y29">
        <v>21940206</v>
      </c>
      <c r="Z29">
        <v>140948430</v>
      </c>
      <c r="AB29" s="15"/>
      <c r="AC29" s="15" t="str">
        <f>U29</f>
        <v>TY</v>
      </c>
      <c r="AD29" s="18" t="str">
        <f>W29</f>
        <v>TOTAL</v>
      </c>
      <c r="AE29" s="42">
        <f>X29</f>
        <v>4200128496.5889001</v>
      </c>
      <c r="AF29" s="12">
        <f>AE29/AE33-1</f>
        <v>-5.2415578172642974E-2</v>
      </c>
      <c r="AG29" s="43">
        <f>AE29-AE33</f>
        <v>-232329867.90090036</v>
      </c>
      <c r="AH29" s="43">
        <f t="shared" ref="AH29:AH36" si="24">Y29</f>
        <v>21940206</v>
      </c>
      <c r="AI29" s="12">
        <f>AH29/AH33-1</f>
        <v>9.4580360870037961E-3</v>
      </c>
      <c r="AJ29" s="47">
        <f>(AH29-AH33)*(AM29+AM33)/2</f>
        <v>40637559.082932055</v>
      </c>
      <c r="AK29" s="43">
        <f>Z29</f>
        <v>140948430</v>
      </c>
      <c r="AL29" s="12">
        <f>AK29/AK33-1</f>
        <v>3.9607096570588141E-2</v>
      </c>
      <c r="AM29" s="35">
        <f>AE29/AH29</f>
        <v>191.4352352292818</v>
      </c>
      <c r="AN29" s="12">
        <f>AM29/AM33-1</f>
        <v>-6.129389439455013E-2</v>
      </c>
      <c r="AO29" s="43">
        <f>(AM29-AM33)*(AH29+AH33)/2</f>
        <v>-272967426.98383242</v>
      </c>
      <c r="AP29" s="36">
        <f>AK29/AH29</f>
        <v>6.4242072294125228</v>
      </c>
      <c r="AQ29" s="12">
        <f>AP29/AP33-1</f>
        <v>2.9866581280042492E-2</v>
      </c>
      <c r="AR29" s="43">
        <f>(AP29-AP33)*(AS29+AS33)*(AH29+AH33)/4</f>
        <v>127121678.15586783</v>
      </c>
      <c r="AS29" s="17">
        <f t="shared" ref="AS29:AS36" si="25">AE29/AK29</f>
        <v>29.799044207792171</v>
      </c>
      <c r="AT29" s="12">
        <f>AS29/AS33-1</f>
        <v>-8.851678201004165E-2</v>
      </c>
      <c r="AU29" s="43">
        <f>(AS29 -AS33)*(AP29+AP33)*(AH29+AH33)/4</f>
        <v>-400089105.13969946</v>
      </c>
      <c r="AV29" s="45">
        <f t="shared" ref="AV29:AV35" si="26">AJ29+AO29-AG29</f>
        <v>0</v>
      </c>
      <c r="AW29" s="48">
        <f t="shared" ref="AW29:AW35" si="27">AU29+AR29-AO29</f>
        <v>7.7486038208007812E-7</v>
      </c>
      <c r="AZ29" s="12">
        <f>AH29/$AH$29</f>
        <v>1</v>
      </c>
      <c r="BA29" s="12">
        <f>AZ29/(AH33/$AH$33)-1</f>
        <v>0</v>
      </c>
    </row>
    <row r="30" spans="1:53">
      <c r="B30" t="s">
        <v>59</v>
      </c>
      <c r="C30" t="s">
        <v>33</v>
      </c>
      <c r="D30" t="s">
        <v>87</v>
      </c>
      <c r="E30">
        <v>319608359.51480001</v>
      </c>
      <c r="F30">
        <v>92443339</v>
      </c>
      <c r="G30">
        <v>33845189</v>
      </c>
      <c r="H30">
        <v>13591765</v>
      </c>
      <c r="I30" t="s">
        <v>33</v>
      </c>
      <c r="J30">
        <f t="shared" si="0"/>
        <v>0</v>
      </c>
      <c r="K30">
        <f t="shared" si="1"/>
        <v>1</v>
      </c>
      <c r="L30">
        <f>VLOOKUP(kdt_cube[[#This Row],[CHANNEL]], $O$23:$P$27, 2, FALSE)</f>
        <v>1</v>
      </c>
      <c r="M30">
        <f t="shared" si="2"/>
        <v>6</v>
      </c>
      <c r="O30" t="s">
        <v>82</v>
      </c>
      <c r="P30" t="s">
        <v>40</v>
      </c>
      <c r="T30">
        <v>1</v>
      </c>
      <c r="U30" t="s">
        <v>59</v>
      </c>
      <c r="V30">
        <v>1</v>
      </c>
      <c r="W30" t="s">
        <v>116</v>
      </c>
      <c r="X30">
        <v>2910401050.3625002</v>
      </c>
      <c r="Y30">
        <v>19989659</v>
      </c>
      <c r="Z30">
        <v>122570768</v>
      </c>
      <c r="AC30" t="str">
        <f t="shared" ref="AC30:AC36" si="28">U30</f>
        <v>TY</v>
      </c>
      <c r="AD30" s="16" t="str">
        <f t="shared" ref="AD30:AD36" si="29">W30</f>
        <v>IN-STORE (EXC S&amp;G)</v>
      </c>
      <c r="AE30" s="42">
        <f t="shared" ref="AE30:AE36" si="30">X30</f>
        <v>2910401050.3625002</v>
      </c>
      <c r="AF30" s="12">
        <f t="shared" ref="AF30:AF32" si="31">AE30/AE34-1</f>
        <v>-5.9687376340659126E-2</v>
      </c>
      <c r="AG30" s="43">
        <f t="shared" ref="AG30:AG32" si="32">AE30-AE34</f>
        <v>-184740902.57259989</v>
      </c>
      <c r="AH30" s="43">
        <f t="shared" si="24"/>
        <v>19989659</v>
      </c>
      <c r="AI30" s="12">
        <f t="shared" ref="AI30:AI32" si="33">AH30/AH34-1</f>
        <v>1.2612073094919518E-2</v>
      </c>
      <c r="AJ30" s="47">
        <f t="shared" ref="AJ30:AJ32" si="34">(AH30-AH34)*(AM30+AM34)/2</f>
        <v>37642586.049274512</v>
      </c>
      <c r="AK30" s="43">
        <f t="shared" ref="AK30:AK36" si="35">Z30</f>
        <v>122570768</v>
      </c>
      <c r="AL30" s="12">
        <f t="shared" ref="AL30:AL32" si="36">AK30/AK34-1</f>
        <v>4.2510730470112224E-2</v>
      </c>
      <c r="AM30" s="35">
        <f t="shared" ref="AM30:AM36" si="37">AE30/AH30</f>
        <v>145.59533258483799</v>
      </c>
      <c r="AN30" s="12">
        <f t="shared" ref="AN30:AN32" si="38">AM30/AM34-1</f>
        <v>-7.1398960526516952E-2</v>
      </c>
      <c r="AO30" s="43">
        <f t="shared" ref="AO30:AO32" si="39">(AM30-AM34)*(AH30+AH34)/2</f>
        <v>-222383488.62187469</v>
      </c>
      <c r="AP30" s="36">
        <f t="shared" ref="AP30:AP35" si="40">AK30/AH30</f>
        <v>6.1317088000350584</v>
      </c>
      <c r="AQ30" s="12">
        <f t="shared" ref="AQ30:AQ32" si="41">AP30/AP34-1</f>
        <v>2.9526269900981283E-2</v>
      </c>
      <c r="AR30" s="43">
        <f t="shared" ref="AR30:AR32" si="42">(AP30-AP34)*(AS30+AS34)*(AH30+AH34)/4</f>
        <v>87456628.523811132</v>
      </c>
      <c r="AS30" s="17">
        <f t="shared" si="25"/>
        <v>23.744658680465314</v>
      </c>
      <c r="AT30" s="12">
        <f t="shared" ref="AT30:AT32" si="43">AS30/AS34-1</f>
        <v>-9.8030748100488174E-2</v>
      </c>
      <c r="AU30" s="43">
        <f t="shared" ref="AU30:AU32" si="44">(AS30 -AS34)*(AP30+AP34)*(AH30+AH34)/4</f>
        <v>-309840117.14568567</v>
      </c>
      <c r="AV30" s="45">
        <f t="shared" si="26"/>
        <v>-2.9802322387695312E-7</v>
      </c>
      <c r="AW30" s="48">
        <f t="shared" si="27"/>
        <v>0</v>
      </c>
      <c r="AZ30" s="12">
        <f t="shared" ref="AZ30:AZ32" si="45">AH30/$AH$29</f>
        <v>0.91109714284359955</v>
      </c>
      <c r="BA30" s="12">
        <f t="shared" ref="BA30:BA32" si="46">AZ30/(AH34/$AH$33)-1</f>
        <v>3.1244855111973724E-3</v>
      </c>
    </row>
    <row r="31" spans="1:53">
      <c r="B31" t="s">
        <v>59</v>
      </c>
      <c r="C31" t="s">
        <v>36</v>
      </c>
      <c r="D31" t="s">
        <v>90</v>
      </c>
      <c r="E31">
        <v>216013200.68630001</v>
      </c>
      <c r="F31">
        <v>115746258</v>
      </c>
      <c r="G31">
        <v>9622533</v>
      </c>
      <c r="H31">
        <v>2356078</v>
      </c>
      <c r="I31" t="s">
        <v>33</v>
      </c>
      <c r="J31">
        <f t="shared" si="0"/>
        <v>2</v>
      </c>
      <c r="K31">
        <f t="shared" si="1"/>
        <v>1</v>
      </c>
      <c r="L31">
        <f>VLOOKUP(kdt_cube[[#This Row],[CHANNEL]], $O$23:$P$27, 2, FALSE)</f>
        <v>1</v>
      </c>
      <c r="M31">
        <f t="shared" si="2"/>
        <v>2</v>
      </c>
      <c r="O31" t="s">
        <v>33</v>
      </c>
      <c r="P31">
        <v>1</v>
      </c>
      <c r="T31">
        <v>1</v>
      </c>
      <c r="U31" t="s">
        <v>59</v>
      </c>
      <c r="V31">
        <v>3</v>
      </c>
      <c r="W31" t="s">
        <v>93</v>
      </c>
      <c r="X31">
        <v>508738149.84869999</v>
      </c>
      <c r="Y31">
        <v>2494341</v>
      </c>
      <c r="Z31">
        <v>9382754</v>
      </c>
      <c r="AC31" t="str">
        <f t="shared" si="28"/>
        <v>TY</v>
      </c>
      <c r="AD31" s="16" t="str">
        <f t="shared" si="29"/>
        <v>SCAN &amp; GO</v>
      </c>
      <c r="AE31" s="42">
        <f t="shared" si="30"/>
        <v>508738149.84869999</v>
      </c>
      <c r="AF31" s="12">
        <f t="shared" si="31"/>
        <v>2.2829026223099236E-2</v>
      </c>
      <c r="AG31" s="43">
        <f t="shared" si="32"/>
        <v>11354778.037999988</v>
      </c>
      <c r="AH31" s="43">
        <f t="shared" si="24"/>
        <v>2494341</v>
      </c>
      <c r="AI31" s="12">
        <f t="shared" si="33"/>
        <v>0.16834681385636641</v>
      </c>
      <c r="AJ31" s="47">
        <f t="shared" si="34"/>
        <v>78518432.315008104</v>
      </c>
      <c r="AK31" s="43">
        <f t="shared" si="35"/>
        <v>9382754</v>
      </c>
      <c r="AL31" s="12">
        <f t="shared" si="36"/>
        <v>5.8248503745359503E-2</v>
      </c>
      <c r="AM31" s="35">
        <f t="shared" si="37"/>
        <v>203.95693686176028</v>
      </c>
      <c r="AN31" s="12">
        <f t="shared" si="38"/>
        <v>-0.12455016430691168</v>
      </c>
      <c r="AO31" s="43">
        <f t="shared" si="39"/>
        <v>-67163654.277008116</v>
      </c>
      <c r="AP31" s="36">
        <f t="shared" si="40"/>
        <v>3.7616163948714312</v>
      </c>
      <c r="AQ31" s="12">
        <f t="shared" si="41"/>
        <v>-9.4234270856275004E-2</v>
      </c>
      <c r="AR31" s="43">
        <f t="shared" si="42"/>
        <v>-49965413.796575457</v>
      </c>
      <c r="AS31" s="17">
        <f t="shared" si="25"/>
        <v>54.220557189147236</v>
      </c>
      <c r="AT31" s="12">
        <f t="shared" si="43"/>
        <v>-3.346990560053098E-2</v>
      </c>
      <c r="AU31" s="43">
        <f t="shared" si="44"/>
        <v>-17198240.48043263</v>
      </c>
      <c r="AV31" s="45">
        <f t="shared" si="26"/>
        <v>0</v>
      </c>
      <c r="AW31" s="48">
        <f t="shared" si="27"/>
        <v>0</v>
      </c>
      <c r="AZ31" s="12">
        <f t="shared" si="45"/>
        <v>0.11368813036668844</v>
      </c>
      <c r="BA31" s="12">
        <f t="shared" si="46"/>
        <v>0.15740008211264378</v>
      </c>
    </row>
    <row r="32" spans="1:53">
      <c r="B32" t="s">
        <v>61</v>
      </c>
      <c r="C32" t="s">
        <v>35</v>
      </c>
      <c r="D32" t="s">
        <v>94</v>
      </c>
      <c r="E32">
        <v>6028407.1578000002</v>
      </c>
      <c r="F32">
        <v>2644912</v>
      </c>
      <c r="G32">
        <v>1693017</v>
      </c>
      <c r="H32">
        <v>867161</v>
      </c>
      <c r="I32" t="s">
        <v>33</v>
      </c>
      <c r="J32">
        <f t="shared" si="0"/>
        <v>3</v>
      </c>
      <c r="K32">
        <f t="shared" si="1"/>
        <v>3</v>
      </c>
      <c r="L32">
        <f>VLOOKUP(kdt_cube[[#This Row],[CHANNEL]], $O$23:$P$27, 2, FALSE)</f>
        <v>1</v>
      </c>
      <c r="M32">
        <f t="shared" si="2"/>
        <v>8</v>
      </c>
      <c r="O32" t="s">
        <v>90</v>
      </c>
      <c r="P32">
        <v>2</v>
      </c>
      <c r="T32">
        <v>1</v>
      </c>
      <c r="U32" t="s">
        <v>59</v>
      </c>
      <c r="V32">
        <v>2</v>
      </c>
      <c r="W32" t="s">
        <v>92</v>
      </c>
      <c r="X32">
        <v>780989296.37769997</v>
      </c>
      <c r="Y32">
        <v>1950089</v>
      </c>
      <c r="Z32">
        <v>8994908</v>
      </c>
      <c r="AC32" t="str">
        <f t="shared" si="28"/>
        <v>TY</v>
      </c>
      <c r="AD32" s="16" t="str">
        <f t="shared" si="29"/>
        <v>ONLINE GROCERY</v>
      </c>
      <c r="AE32" s="42">
        <f t="shared" si="30"/>
        <v>780989296.37769997</v>
      </c>
      <c r="AF32" s="12">
        <f t="shared" si="31"/>
        <v>-7.0176717163388691E-2</v>
      </c>
      <c r="AG32" s="43">
        <f t="shared" si="32"/>
        <v>-58943743.366299987</v>
      </c>
      <c r="AH32" s="43">
        <f t="shared" si="24"/>
        <v>1950089</v>
      </c>
      <c r="AI32" s="12">
        <f t="shared" si="33"/>
        <v>-1.068261813178728E-2</v>
      </c>
      <c r="AJ32" s="47">
        <f t="shared" si="34"/>
        <v>-8702890.9517499506</v>
      </c>
      <c r="AK32" s="43">
        <f t="shared" si="35"/>
        <v>8994908</v>
      </c>
      <c r="AL32" s="12">
        <f t="shared" si="36"/>
        <v>-1.5829604498410421E-2</v>
      </c>
      <c r="AM32" s="35">
        <f t="shared" si="37"/>
        <v>400.48905274461833</v>
      </c>
      <c r="AN32" s="12">
        <f t="shared" si="38"/>
        <v>-6.0136514451260892E-2</v>
      </c>
      <c r="AO32" s="43">
        <f t="shared" si="39"/>
        <v>-50240852.414550029</v>
      </c>
      <c r="AP32" s="36">
        <f t="shared" si="40"/>
        <v>4.6125628112357946</v>
      </c>
      <c r="AQ32" s="12">
        <f t="shared" si="41"/>
        <v>-5.2025633643509872E-3</v>
      </c>
      <c r="AR32" s="43">
        <f t="shared" si="42"/>
        <v>-4226455.7995995199</v>
      </c>
      <c r="AS32" s="17">
        <f t="shared" si="25"/>
        <v>86.825712545108857</v>
      </c>
      <c r="AT32" s="12">
        <f t="shared" si="43"/>
        <v>-5.5221243103212636E-2</v>
      </c>
      <c r="AU32" s="43">
        <f t="shared" si="44"/>
        <v>-46014396.614950508</v>
      </c>
      <c r="AV32" s="45">
        <f t="shared" si="26"/>
        <v>0</v>
      </c>
      <c r="AW32" s="48">
        <f t="shared" si="27"/>
        <v>0</v>
      </c>
      <c r="AZ32" s="12">
        <f t="shared" si="45"/>
        <v>8.8881982238453006E-2</v>
      </c>
      <c r="BA32" s="12">
        <f t="shared" si="46"/>
        <v>-1.9951947974838902E-2</v>
      </c>
    </row>
    <row r="33" spans="1:53">
      <c r="B33" t="s">
        <v>61</v>
      </c>
      <c r="C33" t="s">
        <v>35</v>
      </c>
      <c r="D33" t="s">
        <v>90</v>
      </c>
      <c r="E33">
        <v>118029448.19750001</v>
      </c>
      <c r="F33">
        <v>74150546</v>
      </c>
      <c r="G33">
        <v>18745810</v>
      </c>
      <c r="H33">
        <v>2115876</v>
      </c>
      <c r="I33" t="s">
        <v>33</v>
      </c>
      <c r="J33">
        <f t="shared" si="0"/>
        <v>3</v>
      </c>
      <c r="K33">
        <f t="shared" si="1"/>
        <v>3</v>
      </c>
      <c r="L33">
        <f>VLOOKUP(kdt_cube[[#This Row],[CHANNEL]], $O$23:$P$27, 2, FALSE)</f>
        <v>1</v>
      </c>
      <c r="M33">
        <f t="shared" si="2"/>
        <v>2</v>
      </c>
      <c r="O33" t="s">
        <v>113</v>
      </c>
      <c r="P33">
        <v>3</v>
      </c>
      <c r="T33">
        <v>3</v>
      </c>
      <c r="U33" t="s">
        <v>61</v>
      </c>
      <c r="V33" t="s">
        <v>88</v>
      </c>
      <c r="W33" t="s">
        <v>33</v>
      </c>
      <c r="X33">
        <v>4432458364.4898005</v>
      </c>
      <c r="Y33">
        <v>21734639</v>
      </c>
      <c r="Z33">
        <v>135578557</v>
      </c>
      <c r="AB33" s="29"/>
      <c r="AC33" s="29" t="str">
        <f t="shared" si="28"/>
        <v>LY</v>
      </c>
      <c r="AD33" s="41" t="str">
        <f t="shared" si="29"/>
        <v>TOTAL</v>
      </c>
      <c r="AE33" s="44">
        <f t="shared" si="30"/>
        <v>4432458364.4898005</v>
      </c>
      <c r="AF33" s="211"/>
      <c r="AG33" s="45"/>
      <c r="AH33" s="45">
        <f t="shared" si="24"/>
        <v>21734639</v>
      </c>
      <c r="AI33" s="211"/>
      <c r="AJ33" s="212"/>
      <c r="AK33" s="45">
        <f t="shared" si="35"/>
        <v>135578557</v>
      </c>
      <c r="AL33" s="211"/>
      <c r="AM33" s="38">
        <f t="shared" si="37"/>
        <v>203.93521900638885</v>
      </c>
      <c r="AN33" s="211"/>
      <c r="AO33" s="45"/>
      <c r="AP33" s="39">
        <f t="shared" si="40"/>
        <v>6.2379024100653337</v>
      </c>
      <c r="AQ33" s="211"/>
      <c r="AR33" s="45"/>
      <c r="AS33" s="40">
        <f t="shared" si="25"/>
        <v>32.692915919512259</v>
      </c>
      <c r="AT33" s="211"/>
      <c r="AU33" s="45"/>
      <c r="AV33" s="45">
        <f t="shared" si="26"/>
        <v>0</v>
      </c>
      <c r="AW33" s="48">
        <f t="shared" si="27"/>
        <v>0</v>
      </c>
    </row>
    <row r="34" spans="1:53">
      <c r="B34" t="s">
        <v>61</v>
      </c>
      <c r="C34" t="s">
        <v>41</v>
      </c>
      <c r="D34" t="s">
        <v>112</v>
      </c>
      <c r="E34">
        <v>419429471.9339</v>
      </c>
      <c r="F34">
        <v>163015043</v>
      </c>
      <c r="G34">
        <v>39951069</v>
      </c>
      <c r="H34">
        <v>3429762</v>
      </c>
      <c r="I34" t="s">
        <v>33</v>
      </c>
      <c r="J34">
        <f t="shared" si="0"/>
        <v>1</v>
      </c>
      <c r="K34">
        <f t="shared" si="1"/>
        <v>3</v>
      </c>
      <c r="L34">
        <f>VLOOKUP(kdt_cube[[#This Row],[CHANNEL]], $O$23:$P$27, 2, FALSE)</f>
        <v>1</v>
      </c>
      <c r="M34">
        <f t="shared" si="2"/>
        <v>4</v>
      </c>
      <c r="O34" t="s">
        <v>112</v>
      </c>
      <c r="P34">
        <v>4</v>
      </c>
      <c r="T34">
        <v>3</v>
      </c>
      <c r="U34" t="s">
        <v>61</v>
      </c>
      <c r="V34">
        <v>1</v>
      </c>
      <c r="W34" t="s">
        <v>116</v>
      </c>
      <c r="X34">
        <v>3095141952.9351001</v>
      </c>
      <c r="Y34">
        <v>19740688</v>
      </c>
      <c r="Z34">
        <v>117572668</v>
      </c>
      <c r="AB34" s="29"/>
      <c r="AC34" s="29" t="str">
        <f t="shared" si="28"/>
        <v>LY</v>
      </c>
      <c r="AD34" s="41" t="str">
        <f t="shared" si="29"/>
        <v>IN-STORE (EXC S&amp;G)</v>
      </c>
      <c r="AE34" s="44">
        <f t="shared" si="30"/>
        <v>3095141952.9351001</v>
      </c>
      <c r="AF34" s="211"/>
      <c r="AG34" s="45"/>
      <c r="AH34" s="45">
        <f t="shared" si="24"/>
        <v>19740688</v>
      </c>
      <c r="AI34" s="211"/>
      <c r="AJ34" s="212"/>
      <c r="AK34" s="45">
        <f t="shared" si="35"/>
        <v>117572668</v>
      </c>
      <c r="AL34" s="211"/>
      <c r="AM34" s="38">
        <f t="shared" si="37"/>
        <v>156.78997373015065</v>
      </c>
      <c r="AN34" s="211"/>
      <c r="AO34" s="45"/>
      <c r="AP34" s="39">
        <f t="shared" si="40"/>
        <v>5.9558546287748433</v>
      </c>
      <c r="AQ34" s="211"/>
      <c r="AR34" s="45"/>
      <c r="AS34" s="40">
        <f t="shared" si="25"/>
        <v>26.32535269961808</v>
      </c>
      <c r="AT34" s="211"/>
      <c r="AU34" s="45"/>
      <c r="AV34" s="45">
        <f t="shared" si="26"/>
        <v>0</v>
      </c>
      <c r="AW34" s="48">
        <f t="shared" si="27"/>
        <v>0</v>
      </c>
    </row>
    <row r="35" spans="1:53">
      <c r="B35" t="s">
        <v>59</v>
      </c>
      <c r="C35" t="s">
        <v>41</v>
      </c>
      <c r="D35" t="s">
        <v>112</v>
      </c>
      <c r="E35">
        <v>404855491.44090003</v>
      </c>
      <c r="F35">
        <v>148918202</v>
      </c>
      <c r="G35">
        <v>38593924</v>
      </c>
      <c r="H35">
        <v>3311999</v>
      </c>
      <c r="I35" t="s">
        <v>33</v>
      </c>
      <c r="J35">
        <f t="shared" si="0"/>
        <v>1</v>
      </c>
      <c r="K35">
        <f t="shared" si="1"/>
        <v>1</v>
      </c>
      <c r="L35">
        <f>VLOOKUP(kdt_cube[[#This Row],[CHANNEL]], $O$23:$P$27, 2, FALSE)</f>
        <v>1</v>
      </c>
      <c r="M35">
        <f t="shared" si="2"/>
        <v>4</v>
      </c>
      <c r="O35" t="s">
        <v>119</v>
      </c>
      <c r="P35">
        <v>5</v>
      </c>
      <c r="T35">
        <v>3</v>
      </c>
      <c r="U35" t="s">
        <v>61</v>
      </c>
      <c r="V35">
        <v>3</v>
      </c>
      <c r="W35" t="s">
        <v>93</v>
      </c>
      <c r="X35">
        <v>497383371.8107</v>
      </c>
      <c r="Y35">
        <v>2134932</v>
      </c>
      <c r="Z35">
        <v>8866305</v>
      </c>
      <c r="AB35" s="29"/>
      <c r="AC35" s="29" t="str">
        <f t="shared" si="28"/>
        <v>LY</v>
      </c>
      <c r="AD35" s="41" t="str">
        <f t="shared" si="29"/>
        <v>SCAN &amp; GO</v>
      </c>
      <c r="AE35" s="44">
        <f t="shared" si="30"/>
        <v>497383371.8107</v>
      </c>
      <c r="AF35" s="211"/>
      <c r="AG35" s="45"/>
      <c r="AH35" s="45">
        <f t="shared" si="24"/>
        <v>2134932</v>
      </c>
      <c r="AI35" s="211"/>
      <c r="AJ35" s="212"/>
      <c r="AK35" s="45">
        <f t="shared" si="35"/>
        <v>8866305</v>
      </c>
      <c r="AL35" s="211"/>
      <c r="AM35" s="38">
        <f t="shared" si="37"/>
        <v>232.97387074187844</v>
      </c>
      <c r="AN35" s="211"/>
      <c r="AO35" s="45"/>
      <c r="AP35" s="39">
        <f t="shared" si="40"/>
        <v>4.1529683381016351</v>
      </c>
      <c r="AQ35" s="211"/>
      <c r="AR35" s="45"/>
      <c r="AS35" s="40">
        <f t="shared" si="25"/>
        <v>56.098157215514242</v>
      </c>
      <c r="AT35" s="211"/>
      <c r="AU35" s="45"/>
      <c r="AV35" s="45">
        <f t="shared" si="26"/>
        <v>0</v>
      </c>
      <c r="AW35" s="48">
        <f t="shared" si="27"/>
        <v>0</v>
      </c>
    </row>
    <row r="36" spans="1:53">
      <c r="B36" t="s">
        <v>59</v>
      </c>
      <c r="C36" t="s">
        <v>33</v>
      </c>
      <c r="D36" t="s">
        <v>114</v>
      </c>
      <c r="E36">
        <v>247287242.96079999</v>
      </c>
      <c r="F36">
        <v>32701032</v>
      </c>
      <c r="G36">
        <v>15159669</v>
      </c>
      <c r="H36">
        <v>7862705</v>
      </c>
      <c r="I36" t="s">
        <v>33</v>
      </c>
      <c r="J36">
        <f t="shared" ref="J36:J67" si="47">VLOOKUP(C36, $O$5:$P$13, 2, FALSE)</f>
        <v>0</v>
      </c>
      <c r="K36">
        <f t="shared" ref="K36:K67" si="48">VLOOKUP(B36,$O$16:$P$19, 2, FALSE)</f>
        <v>1</v>
      </c>
      <c r="L36">
        <f>VLOOKUP(kdt_cube[[#This Row],[CHANNEL]], $O$23:$P$27, 2, FALSE)</f>
        <v>1</v>
      </c>
      <c r="M36">
        <f t="shared" ref="M36:M67" si="49">VLOOKUP(D36,$O$30:$P$38, 2, FALSE)</f>
        <v>7</v>
      </c>
      <c r="O36" t="s">
        <v>87</v>
      </c>
      <c r="P36">
        <v>6</v>
      </c>
      <c r="T36">
        <v>3</v>
      </c>
      <c r="U36" t="s">
        <v>61</v>
      </c>
      <c r="V36">
        <v>2</v>
      </c>
      <c r="W36" t="s">
        <v>92</v>
      </c>
      <c r="X36">
        <v>839933039.74399996</v>
      </c>
      <c r="Y36">
        <v>1971146</v>
      </c>
      <c r="Z36">
        <v>9139584</v>
      </c>
      <c r="AB36" s="37"/>
      <c r="AC36" s="29" t="str">
        <f t="shared" si="28"/>
        <v>LY</v>
      </c>
      <c r="AD36" s="41" t="str">
        <f t="shared" si="29"/>
        <v>ONLINE GROCERY</v>
      </c>
      <c r="AE36" s="44">
        <f t="shared" si="30"/>
        <v>839933039.74399996</v>
      </c>
      <c r="AF36" s="44"/>
      <c r="AG36" s="44"/>
      <c r="AH36" s="43">
        <f t="shared" si="24"/>
        <v>1971146</v>
      </c>
      <c r="AI36" s="45"/>
      <c r="AJ36" s="45"/>
      <c r="AK36" s="45">
        <f t="shared" si="35"/>
        <v>9139584</v>
      </c>
      <c r="AL36" s="45"/>
      <c r="AM36" s="38">
        <f t="shared" si="37"/>
        <v>426.11406752417122</v>
      </c>
      <c r="AN36" s="38"/>
      <c r="AO36" s="38"/>
      <c r="AP36" s="39">
        <f>AK36/AH36</f>
        <v>4.636685461147982</v>
      </c>
      <c r="AQ36" s="39"/>
      <c r="AR36" s="39"/>
      <c r="AS36" s="40">
        <f t="shared" si="25"/>
        <v>91.900576628432972</v>
      </c>
      <c r="AT36" s="29"/>
      <c r="AU36" s="29"/>
      <c r="AV36" s="29"/>
      <c r="AW36" s="29"/>
    </row>
    <row r="37" spans="1:53">
      <c r="A37">
        <v>1</v>
      </c>
      <c r="B37" t="s">
        <v>61</v>
      </c>
      <c r="C37" t="s">
        <v>33</v>
      </c>
      <c r="D37" t="s">
        <v>33</v>
      </c>
      <c r="E37">
        <v>3095141952.9351001</v>
      </c>
      <c r="F37">
        <v>1587269353</v>
      </c>
      <c r="G37">
        <v>117572668</v>
      </c>
      <c r="H37">
        <v>19740688</v>
      </c>
      <c r="I37" t="s">
        <v>116</v>
      </c>
      <c r="J37">
        <f t="shared" si="47"/>
        <v>0</v>
      </c>
      <c r="K37">
        <f t="shared" si="48"/>
        <v>3</v>
      </c>
      <c r="L37">
        <f>VLOOKUP(kdt_cube[[#This Row],[CHANNEL]], $O$23:$P$27, 2, FALSE)</f>
        <v>2</v>
      </c>
      <c r="M37">
        <f t="shared" si="49"/>
        <v>1</v>
      </c>
      <c r="O37" t="s">
        <v>114</v>
      </c>
      <c r="P37">
        <v>7</v>
      </c>
    </row>
    <row r="38" spans="1:53">
      <c r="B38" t="s">
        <v>61</v>
      </c>
      <c r="C38" t="s">
        <v>35</v>
      </c>
      <c r="D38" t="s">
        <v>119</v>
      </c>
      <c r="E38">
        <v>26997083.105300002</v>
      </c>
      <c r="F38">
        <v>30717939</v>
      </c>
      <c r="G38">
        <v>10007173</v>
      </c>
      <c r="H38">
        <v>1844804</v>
      </c>
      <c r="I38" t="s">
        <v>33</v>
      </c>
      <c r="J38">
        <f t="shared" si="47"/>
        <v>3</v>
      </c>
      <c r="K38">
        <f t="shared" si="48"/>
        <v>3</v>
      </c>
      <c r="L38">
        <f>VLOOKUP(kdt_cube[[#This Row],[CHANNEL]], $O$23:$P$27, 2, FALSE)</f>
        <v>1</v>
      </c>
      <c r="M38">
        <f t="shared" si="49"/>
        <v>5</v>
      </c>
      <c r="O38" t="s">
        <v>94</v>
      </c>
      <c r="P38">
        <v>8</v>
      </c>
    </row>
    <row r="39" spans="1:53">
      <c r="B39" t="s">
        <v>59</v>
      </c>
      <c r="C39" t="s">
        <v>38</v>
      </c>
      <c r="D39" t="s">
        <v>119</v>
      </c>
      <c r="E39">
        <v>9859162.1843999997</v>
      </c>
      <c r="F39">
        <v>10215310</v>
      </c>
      <c r="G39">
        <v>2164635</v>
      </c>
      <c r="H39">
        <v>1504800</v>
      </c>
      <c r="I39" t="s">
        <v>33</v>
      </c>
      <c r="J39">
        <f t="shared" si="47"/>
        <v>6</v>
      </c>
      <c r="K39">
        <f t="shared" si="48"/>
        <v>1</v>
      </c>
      <c r="L39">
        <f>VLOOKUP(kdt_cube[[#This Row],[CHANNEL]], $O$23:$P$27, 2, FALSE)</f>
        <v>1</v>
      </c>
      <c r="M39">
        <f t="shared" si="49"/>
        <v>5</v>
      </c>
    </row>
    <row r="40" spans="1:53">
      <c r="B40" t="s">
        <v>61</v>
      </c>
      <c r="C40" t="s">
        <v>35</v>
      </c>
      <c r="D40" t="s">
        <v>87</v>
      </c>
      <c r="E40">
        <v>31915500.405499998</v>
      </c>
      <c r="F40">
        <v>10534034</v>
      </c>
      <c r="G40">
        <v>4955714</v>
      </c>
      <c r="H40">
        <v>1669065</v>
      </c>
      <c r="I40" t="s">
        <v>33</v>
      </c>
      <c r="J40">
        <f t="shared" si="47"/>
        <v>3</v>
      </c>
      <c r="K40">
        <f t="shared" si="48"/>
        <v>3</v>
      </c>
      <c r="L40">
        <f>VLOOKUP(kdt_cube[[#This Row],[CHANNEL]], $O$23:$P$27, 2, FALSE)</f>
        <v>1</v>
      </c>
      <c r="M40">
        <f t="shared" si="49"/>
        <v>6</v>
      </c>
      <c r="T40" s="2" t="s">
        <v>82</v>
      </c>
      <c r="U40" t="s">
        <v>33</v>
      </c>
    </row>
    <row r="41" spans="1:53">
      <c r="A41">
        <v>3</v>
      </c>
      <c r="B41" t="s">
        <v>59</v>
      </c>
      <c r="C41" t="s">
        <v>41</v>
      </c>
      <c r="D41" t="s">
        <v>33</v>
      </c>
      <c r="E41">
        <v>293825415.796</v>
      </c>
      <c r="F41">
        <v>165310969</v>
      </c>
      <c r="G41">
        <v>5232744</v>
      </c>
      <c r="H41">
        <v>760971</v>
      </c>
      <c r="I41" t="s">
        <v>93</v>
      </c>
      <c r="J41">
        <f t="shared" si="47"/>
        <v>1</v>
      </c>
      <c r="K41">
        <f t="shared" si="48"/>
        <v>1</v>
      </c>
      <c r="L41">
        <f>VLOOKUP(kdt_cube[[#This Row],[CHANNEL]], $O$23:$P$27, 2, FALSE)</f>
        <v>3</v>
      </c>
      <c r="M41">
        <f t="shared" si="49"/>
        <v>1</v>
      </c>
      <c r="O41" t="s">
        <v>120</v>
      </c>
      <c r="P41" t="s">
        <v>40</v>
      </c>
      <c r="T41" s="2" t="s">
        <v>81</v>
      </c>
      <c r="U41" t="s">
        <v>41</v>
      </c>
    </row>
    <row r="42" spans="1:53">
      <c r="A42">
        <v>1</v>
      </c>
      <c r="B42" t="s">
        <v>61</v>
      </c>
      <c r="C42" t="s">
        <v>36</v>
      </c>
      <c r="D42" t="s">
        <v>33</v>
      </c>
      <c r="E42">
        <v>454480072.89130002</v>
      </c>
      <c r="F42">
        <v>217316998</v>
      </c>
      <c r="G42">
        <v>9497666</v>
      </c>
      <c r="H42">
        <v>2052472</v>
      </c>
      <c r="I42" t="s">
        <v>116</v>
      </c>
      <c r="J42">
        <f t="shared" si="47"/>
        <v>2</v>
      </c>
      <c r="K42">
        <f t="shared" si="48"/>
        <v>3</v>
      </c>
      <c r="L42">
        <f>VLOOKUP(kdt_cube[[#This Row],[CHANNEL]], $O$23:$P$27, 2, FALSE)</f>
        <v>2</v>
      </c>
      <c r="M42">
        <f t="shared" si="49"/>
        <v>1</v>
      </c>
      <c r="O42" t="s">
        <v>33</v>
      </c>
      <c r="P42">
        <v>1</v>
      </c>
    </row>
    <row r="43" spans="1:53">
      <c r="B43" t="s">
        <v>59</v>
      </c>
      <c r="C43" t="s">
        <v>33</v>
      </c>
      <c r="D43" t="s">
        <v>112</v>
      </c>
      <c r="E43">
        <v>714574070.92030001</v>
      </c>
      <c r="F43">
        <v>276995270</v>
      </c>
      <c r="G43">
        <v>80275560</v>
      </c>
      <c r="H43">
        <v>17990146</v>
      </c>
      <c r="I43" t="s">
        <v>33</v>
      </c>
      <c r="J43">
        <f t="shared" si="47"/>
        <v>0</v>
      </c>
      <c r="K43">
        <f t="shared" si="48"/>
        <v>1</v>
      </c>
      <c r="L43">
        <f>VLOOKUP(kdt_cube[[#This Row],[CHANNEL]], $O$23:$P$27, 2, FALSE)</f>
        <v>1</v>
      </c>
      <c r="M43">
        <f t="shared" si="49"/>
        <v>4</v>
      </c>
      <c r="O43" t="s">
        <v>121</v>
      </c>
      <c r="P43">
        <v>2</v>
      </c>
      <c r="T43" s="2" t="s">
        <v>84</v>
      </c>
      <c r="U43" s="2" t="s">
        <v>57</v>
      </c>
      <c r="V43" s="2" t="s">
        <v>80</v>
      </c>
      <c r="W43" s="2" t="s">
        <v>83</v>
      </c>
      <c r="X43" t="s">
        <v>10</v>
      </c>
      <c r="Y43" t="s">
        <v>9</v>
      </c>
      <c r="Z43" t="s">
        <v>95</v>
      </c>
      <c r="AD43" t="s">
        <v>96</v>
      </c>
      <c r="AE43" t="s">
        <v>97</v>
      </c>
      <c r="AF43" t="s">
        <v>98</v>
      </c>
      <c r="AG43" t="s">
        <v>99</v>
      </c>
      <c r="AH43" t="s">
        <v>69</v>
      </c>
      <c r="AI43" t="s">
        <v>100</v>
      </c>
      <c r="AJ43" t="s">
        <v>101</v>
      </c>
      <c r="AK43" t="s">
        <v>102</v>
      </c>
      <c r="AL43" t="s">
        <v>103</v>
      </c>
      <c r="AM43" t="s">
        <v>11</v>
      </c>
      <c r="AN43" t="s">
        <v>104</v>
      </c>
      <c r="AO43" t="s">
        <v>105</v>
      </c>
      <c r="AP43" t="s">
        <v>70</v>
      </c>
      <c r="AQ43" t="s">
        <v>106</v>
      </c>
      <c r="AR43" t="s">
        <v>107</v>
      </c>
      <c r="AS43" t="s">
        <v>71</v>
      </c>
      <c r="AT43" t="s">
        <v>108</v>
      </c>
      <c r="AU43" s="46" t="s">
        <v>109</v>
      </c>
      <c r="AV43" s="29" t="s">
        <v>110</v>
      </c>
      <c r="AW43" t="s">
        <v>111</v>
      </c>
      <c r="AZ43" t="s">
        <v>117</v>
      </c>
      <c r="BA43" t="s">
        <v>118</v>
      </c>
    </row>
    <row r="44" spans="1:53">
      <c r="B44" t="s">
        <v>59</v>
      </c>
      <c r="C44" t="s">
        <v>38</v>
      </c>
      <c r="D44" t="s">
        <v>112</v>
      </c>
      <c r="E44">
        <v>25453668.052000001</v>
      </c>
      <c r="F44">
        <v>10292866</v>
      </c>
      <c r="G44">
        <v>3147261</v>
      </c>
      <c r="H44">
        <v>2011246</v>
      </c>
      <c r="I44" t="s">
        <v>33</v>
      </c>
      <c r="J44">
        <f t="shared" si="47"/>
        <v>6</v>
      </c>
      <c r="K44">
        <f t="shared" si="48"/>
        <v>1</v>
      </c>
      <c r="L44">
        <f>VLOOKUP(kdt_cube[[#This Row],[CHANNEL]], $O$23:$P$27, 2, FALSE)</f>
        <v>1</v>
      </c>
      <c r="M44">
        <f t="shared" si="49"/>
        <v>4</v>
      </c>
      <c r="O44" t="s">
        <v>45</v>
      </c>
      <c r="P44">
        <v>3</v>
      </c>
      <c r="T44">
        <v>1</v>
      </c>
      <c r="U44" t="s">
        <v>59</v>
      </c>
      <c r="V44" t="s">
        <v>88</v>
      </c>
      <c r="W44" t="s">
        <v>33</v>
      </c>
      <c r="X44">
        <v>2234478314.9632001</v>
      </c>
      <c r="Y44">
        <v>3322890</v>
      </c>
      <c r="Z44">
        <v>58150723</v>
      </c>
      <c r="AB44" s="15"/>
      <c r="AC44" s="15" t="str">
        <f>U44</f>
        <v>TY</v>
      </c>
      <c r="AD44" s="18" t="str">
        <f>W44</f>
        <v>TOTAL</v>
      </c>
      <c r="AE44" s="42">
        <f>X44</f>
        <v>2234478314.9632001</v>
      </c>
      <c r="AF44" s="12">
        <f>AE44/AE48-1</f>
        <v>-7.2138845609615809E-2</v>
      </c>
      <c r="AG44" s="43">
        <f>AE44-AE48</f>
        <v>-173725007.68939972</v>
      </c>
      <c r="AH44" s="43">
        <f t="shared" ref="AH44:AH51" si="50">Y44</f>
        <v>3322890</v>
      </c>
      <c r="AI44" s="12">
        <f>AH44/AH48-1</f>
        <v>-3.4065225865583804E-2</v>
      </c>
      <c r="AJ44" s="47">
        <f>(AH44-AH48)*(AM44+AM48)/2</f>
        <v>-80419210.610870495</v>
      </c>
      <c r="AK44" s="43">
        <f>Z44</f>
        <v>58150723</v>
      </c>
      <c r="AL44" s="12">
        <f>AK44/AK48-1</f>
        <v>-1.9695430996292118E-2</v>
      </c>
      <c r="AM44" s="35">
        <f>AE44/AH44</f>
        <v>672.45028122002236</v>
      </c>
      <c r="AN44" s="12">
        <f>AM44/AM48-1</f>
        <v>-3.9416346490010246E-2</v>
      </c>
      <c r="AO44" s="43">
        <f>(AM44-AM48)*(AH44+AH48)/2</f>
        <v>-93305797.078529134</v>
      </c>
      <c r="AP44" s="36">
        <f>AK44/AH44</f>
        <v>17.500044539542387</v>
      </c>
      <c r="AQ44" s="12">
        <f>AP44/AP48-1</f>
        <v>1.4876568536595691E-2</v>
      </c>
      <c r="AR44" s="43">
        <f>(AP44-AP48)*(AS44+AS48)*(AH44+AH48)/4</f>
        <v>34273629.33102826</v>
      </c>
      <c r="AS44" s="17">
        <f t="shared" ref="AS44:AS51" si="51">AE44/AK44</f>
        <v>38.425632557710422</v>
      </c>
      <c r="AT44" s="12">
        <f>AS44/AS48-1</f>
        <v>-5.349706231260587E-2</v>
      </c>
      <c r="AU44" s="43">
        <f>(AS44 -AS48)*(AP44+AP48)*(AH44+AH48)/4</f>
        <v>-127579426.40955718</v>
      </c>
      <c r="AV44" s="45">
        <f t="shared" ref="AV44:AV50" si="52">AJ44+AO44-AG44</f>
        <v>0</v>
      </c>
      <c r="AW44" s="48">
        <f t="shared" ref="AW44:AW50" si="53">AU44+AR44-AO44</f>
        <v>2.2351741790771484E-7</v>
      </c>
      <c r="AZ44" s="12">
        <f>AH44/$AH$44</f>
        <v>1</v>
      </c>
      <c r="BA44" s="12">
        <f>AZ44/(AH48/$AH$48)-1</f>
        <v>0</v>
      </c>
    </row>
    <row r="45" spans="1:53">
      <c r="B45" t="s">
        <v>59</v>
      </c>
      <c r="C45" t="s">
        <v>38</v>
      </c>
      <c r="D45" t="s">
        <v>94</v>
      </c>
      <c r="E45">
        <v>2334530.6578000002</v>
      </c>
      <c r="F45">
        <v>922070</v>
      </c>
      <c r="G45">
        <v>519377</v>
      </c>
      <c r="H45">
        <v>439771</v>
      </c>
      <c r="I45" t="s">
        <v>33</v>
      </c>
      <c r="J45">
        <f t="shared" si="47"/>
        <v>6</v>
      </c>
      <c r="K45">
        <f t="shared" si="48"/>
        <v>1</v>
      </c>
      <c r="L45">
        <f>VLOOKUP(kdt_cube[[#This Row],[CHANNEL]], $O$23:$P$27, 2, FALSE)</f>
        <v>1</v>
      </c>
      <c r="M45">
        <f t="shared" si="49"/>
        <v>8</v>
      </c>
      <c r="O45" t="s">
        <v>46</v>
      </c>
      <c r="P45">
        <v>4</v>
      </c>
      <c r="T45">
        <v>1</v>
      </c>
      <c r="U45" t="s">
        <v>59</v>
      </c>
      <c r="V45">
        <v>1</v>
      </c>
      <c r="W45" t="s">
        <v>116</v>
      </c>
      <c r="X45">
        <v>1410141005.6700001</v>
      </c>
      <c r="Y45">
        <v>2912956</v>
      </c>
      <c r="Z45">
        <v>46820721</v>
      </c>
      <c r="AC45" t="str">
        <f t="shared" ref="AC45:AC51" si="54">U45</f>
        <v>TY</v>
      </c>
      <c r="AD45" s="16" t="str">
        <f t="shared" ref="AD45:AD51" si="55">W45</f>
        <v>IN-STORE (EXC S&amp;G)</v>
      </c>
      <c r="AE45" s="42">
        <f t="shared" ref="AE45:AE51" si="56">X45</f>
        <v>1410141005.6700001</v>
      </c>
      <c r="AF45" s="12">
        <f t="shared" ref="AF45:AF47" si="57">AE45/AE49-1</f>
        <v>-8.8512751712871207E-2</v>
      </c>
      <c r="AG45" s="43">
        <f t="shared" ref="AG45:AG47" si="58">AE45-AE49</f>
        <v>-136936047.04789996</v>
      </c>
      <c r="AH45" s="43">
        <f t="shared" si="50"/>
        <v>2912956</v>
      </c>
      <c r="AI45" s="12">
        <f t="shared" ref="AI45:AI47" si="59">AH45/AH49-1</f>
        <v>-1.5605906588950336E-2</v>
      </c>
      <c r="AJ45" s="47">
        <f t="shared" ref="AJ45:AJ47" si="60">(AH45-AH49)*(AM45+AM49)/2</f>
        <v>-23249472.573651951</v>
      </c>
      <c r="AK45" s="43">
        <f t="shared" ref="AK45:AK51" si="61">Z45</f>
        <v>46820721</v>
      </c>
      <c r="AL45" s="12">
        <f t="shared" ref="AL45:AL47" si="62">AK45/AK49-1</f>
        <v>-2.318029239631636E-2</v>
      </c>
      <c r="AM45" s="35">
        <f t="shared" ref="AM45:AM51" si="63">AE45/AH45</f>
        <v>484.09279291207969</v>
      </c>
      <c r="AN45" s="12">
        <f t="shared" ref="AN45:AN47" si="64">AM45/AM49-1</f>
        <v>-7.4062660078840437E-2</v>
      </c>
      <c r="AO45" s="43">
        <f t="shared" ref="AO45:AO47" si="65">(AM45-AM49)*(AH45+AH49)/2</f>
        <v>-113686574.47424795</v>
      </c>
      <c r="AP45" s="36">
        <f t="shared" ref="AP45:AP50" si="66">AK45/AH45</f>
        <v>16.073267498719513</v>
      </c>
      <c r="AQ45" s="12">
        <f t="shared" ref="AQ45:AQ47" si="67">AP45/AP49-1</f>
        <v>-7.6944649079718763E-3</v>
      </c>
      <c r="AR45" s="43">
        <f t="shared" ref="AR45:AR47" si="68">(AP45-AP49)*(AS45+AS49)*(AH45+AH49)/4</f>
        <v>-11416066.291227078</v>
      </c>
      <c r="AS45" s="17">
        <f t="shared" si="51"/>
        <v>30.117883184028713</v>
      </c>
      <c r="AT45" s="12">
        <f t="shared" ref="AT45:AT47" si="69">AS45/AS49-1</f>
        <v>-6.688282270310375E-2</v>
      </c>
      <c r="AU45" s="43">
        <f t="shared" ref="AU45:AU47" si="70">(AS45 -AS49)*(AP45+AP49)*(AH45+AH49)/4</f>
        <v>-102270508.1830211</v>
      </c>
      <c r="AV45" s="45">
        <f t="shared" si="52"/>
        <v>0</v>
      </c>
      <c r="AW45" s="48">
        <f t="shared" si="53"/>
        <v>-2.2351741790771484E-7</v>
      </c>
      <c r="AZ45" s="12">
        <f t="shared" ref="AZ45:AZ47" si="71">AH45/$AH$44</f>
        <v>0.8766332921041623</v>
      </c>
      <c r="BA45" s="12">
        <f t="shared" ref="BA45:BA47" si="72">AZ45/(AH49/$AH$48)-1</f>
        <v>1.9110316525435156E-2</v>
      </c>
    </row>
    <row r="46" spans="1:53">
      <c r="B46" t="s">
        <v>59</v>
      </c>
      <c r="C46" t="s">
        <v>41</v>
      </c>
      <c r="D46" t="s">
        <v>94</v>
      </c>
      <c r="E46">
        <v>27075885.736499999</v>
      </c>
      <c r="F46">
        <v>12261323</v>
      </c>
      <c r="G46">
        <v>6857201</v>
      </c>
      <c r="H46">
        <v>2235168</v>
      </c>
      <c r="I46" t="s">
        <v>33</v>
      </c>
      <c r="J46">
        <f t="shared" si="47"/>
        <v>1</v>
      </c>
      <c r="K46">
        <f t="shared" si="48"/>
        <v>1</v>
      </c>
      <c r="L46">
        <f>VLOOKUP(kdt_cube[[#This Row],[CHANNEL]], $O$23:$P$27, 2, FALSE)</f>
        <v>1</v>
      </c>
      <c r="M46">
        <f t="shared" si="49"/>
        <v>8</v>
      </c>
      <c r="O46" t="s">
        <v>38</v>
      </c>
      <c r="P46">
        <v>5</v>
      </c>
      <c r="T46">
        <v>1</v>
      </c>
      <c r="U46" t="s">
        <v>59</v>
      </c>
      <c r="V46">
        <v>3</v>
      </c>
      <c r="W46" t="s">
        <v>93</v>
      </c>
      <c r="X46">
        <v>293825415.796</v>
      </c>
      <c r="Y46">
        <v>760971</v>
      </c>
      <c r="Z46">
        <v>5232744</v>
      </c>
      <c r="AC46" t="str">
        <f t="shared" si="54"/>
        <v>TY</v>
      </c>
      <c r="AD46" s="16" t="str">
        <f t="shared" si="55"/>
        <v>SCAN &amp; GO</v>
      </c>
      <c r="AE46" s="42">
        <f t="shared" si="56"/>
        <v>293825415.796</v>
      </c>
      <c r="AF46" s="12">
        <f t="shared" si="57"/>
        <v>-4.3723513303866923E-2</v>
      </c>
      <c r="AG46" s="43">
        <f t="shared" si="58"/>
        <v>-13434482.239499986</v>
      </c>
      <c r="AH46" s="43">
        <f t="shared" si="50"/>
        <v>760971</v>
      </c>
      <c r="AI46" s="12">
        <f t="shared" si="59"/>
        <v>0.10510196079570377</v>
      </c>
      <c r="AJ46" s="47">
        <f t="shared" si="60"/>
        <v>30119106.651820395</v>
      </c>
      <c r="AK46" s="43">
        <f t="shared" si="61"/>
        <v>5232744</v>
      </c>
      <c r="AL46" s="12">
        <f t="shared" si="62"/>
        <v>-2.044511369513935E-2</v>
      </c>
      <c r="AM46" s="35">
        <f t="shared" si="63"/>
        <v>386.11907128655361</v>
      </c>
      <c r="AN46" s="12">
        <f t="shared" si="64"/>
        <v>-0.13467126055265743</v>
      </c>
      <c r="AO46" s="43">
        <f t="shared" si="65"/>
        <v>-43553588.891320415</v>
      </c>
      <c r="AP46" s="36">
        <f t="shared" si="66"/>
        <v>6.8764039628316977</v>
      </c>
      <c r="AQ46" s="12">
        <f t="shared" si="67"/>
        <v>-0.11360677923369689</v>
      </c>
      <c r="AR46" s="43">
        <f t="shared" si="68"/>
        <v>-36304630.65853817</v>
      </c>
      <c r="AS46" s="17">
        <f t="shared" si="51"/>
        <v>56.151307191026355</v>
      </c>
      <c r="AT46" s="12">
        <f t="shared" si="69"/>
        <v>-2.3764262660706859E-2</v>
      </c>
      <c r="AU46" s="43">
        <f t="shared" si="70"/>
        <v>-7248958.2327821963</v>
      </c>
      <c r="AV46" s="45">
        <f t="shared" si="52"/>
        <v>-3.3527612686157227E-8</v>
      </c>
      <c r="AW46" s="48">
        <f t="shared" si="53"/>
        <v>0</v>
      </c>
      <c r="AZ46" s="12">
        <f t="shared" si="71"/>
        <v>0.22900878452190712</v>
      </c>
      <c r="BA46" s="12">
        <f t="shared" si="72"/>
        <v>0.14407513880634082</v>
      </c>
    </row>
    <row r="47" spans="1:53">
      <c r="A47">
        <v>1</v>
      </c>
      <c r="B47" t="s">
        <v>59</v>
      </c>
      <c r="C47" t="s">
        <v>38</v>
      </c>
      <c r="D47" t="s">
        <v>33</v>
      </c>
      <c r="E47">
        <v>122837809.4025</v>
      </c>
      <c r="F47">
        <v>59914465</v>
      </c>
      <c r="G47">
        <v>5386323</v>
      </c>
      <c r="H47">
        <v>2769681</v>
      </c>
      <c r="I47" t="s">
        <v>116</v>
      </c>
      <c r="J47">
        <f t="shared" si="47"/>
        <v>6</v>
      </c>
      <c r="K47">
        <f t="shared" si="48"/>
        <v>1</v>
      </c>
      <c r="L47">
        <f>VLOOKUP(kdt_cube[[#This Row],[CHANNEL]], $O$23:$P$27, 2, FALSE)</f>
        <v>2</v>
      </c>
      <c r="M47">
        <f t="shared" si="49"/>
        <v>1</v>
      </c>
      <c r="O47" t="s">
        <v>34</v>
      </c>
      <c r="P47">
        <v>6</v>
      </c>
      <c r="T47">
        <v>1</v>
      </c>
      <c r="U47" t="s">
        <v>59</v>
      </c>
      <c r="V47">
        <v>2</v>
      </c>
      <c r="W47" t="s">
        <v>92</v>
      </c>
      <c r="X47">
        <v>530511893.49720001</v>
      </c>
      <c r="Y47">
        <v>766222</v>
      </c>
      <c r="Z47">
        <v>6097258</v>
      </c>
      <c r="AC47" t="str">
        <f t="shared" si="54"/>
        <v>TY</v>
      </c>
      <c r="AD47" s="16" t="str">
        <f t="shared" si="55"/>
        <v>ONLINE GROCERY</v>
      </c>
      <c r="AE47" s="42">
        <f t="shared" si="56"/>
        <v>530511893.49720001</v>
      </c>
      <c r="AF47" s="12">
        <f t="shared" si="57"/>
        <v>-4.2166268953859332E-2</v>
      </c>
      <c r="AG47" s="43">
        <f t="shared" si="58"/>
        <v>-23354478.40199995</v>
      </c>
      <c r="AH47" s="43">
        <f t="shared" si="50"/>
        <v>766222</v>
      </c>
      <c r="AI47" s="12">
        <f t="shared" si="59"/>
        <v>2.5718531211094797E-2</v>
      </c>
      <c r="AJ47" s="47">
        <f t="shared" si="60"/>
        <v>13773255.700137716</v>
      </c>
      <c r="AK47" s="43">
        <f t="shared" si="61"/>
        <v>6097258</v>
      </c>
      <c r="AL47" s="12">
        <f t="shared" si="62"/>
        <v>8.5977792268416842E-3</v>
      </c>
      <c r="AM47" s="35">
        <f t="shared" si="63"/>
        <v>692.37361169112864</v>
      </c>
      <c r="AN47" s="12">
        <f t="shared" si="64"/>
        <v>-6.6182678872732104E-2</v>
      </c>
      <c r="AO47" s="43">
        <f t="shared" si="65"/>
        <v>-37127734.102137715</v>
      </c>
      <c r="AP47" s="36">
        <f t="shared" si="66"/>
        <v>7.9575606025407781</v>
      </c>
      <c r="AQ47" s="12">
        <f t="shared" si="67"/>
        <v>-1.6691471844657357E-2</v>
      </c>
      <c r="AR47" s="43">
        <f t="shared" si="68"/>
        <v>-9128082.5458833016</v>
      </c>
      <c r="AS47" s="17">
        <f t="shared" si="51"/>
        <v>87.008273800649405</v>
      </c>
      <c r="AT47" s="12">
        <f t="shared" si="69"/>
        <v>-5.033131068324892E-2</v>
      </c>
      <c r="AU47" s="43">
        <f t="shared" si="70"/>
        <v>-27999651.556254424</v>
      </c>
      <c r="AV47" s="45">
        <f t="shared" si="52"/>
        <v>-4.8428773880004883E-8</v>
      </c>
      <c r="AW47" s="48">
        <f t="shared" si="53"/>
        <v>0</v>
      </c>
      <c r="AZ47" s="12">
        <f t="shared" si="71"/>
        <v>0.23058903544805875</v>
      </c>
      <c r="BA47" s="12">
        <f t="shared" si="72"/>
        <v>6.189212633974317E-2</v>
      </c>
    </row>
    <row r="48" spans="1:53">
      <c r="B48" t="s">
        <v>61</v>
      </c>
      <c r="C48" t="s">
        <v>33</v>
      </c>
      <c r="D48" t="s">
        <v>113</v>
      </c>
      <c r="E48">
        <v>1286784657.6264</v>
      </c>
      <c r="F48">
        <v>791747775</v>
      </c>
      <c r="G48">
        <v>97992743</v>
      </c>
      <c r="H48">
        <v>19140330</v>
      </c>
      <c r="I48" t="s">
        <v>33</v>
      </c>
      <c r="J48">
        <f t="shared" si="47"/>
        <v>0</v>
      </c>
      <c r="K48">
        <f t="shared" si="48"/>
        <v>3</v>
      </c>
      <c r="L48">
        <f>VLOOKUP(kdt_cube[[#This Row],[CHANNEL]], $O$23:$P$27, 2, FALSE)</f>
        <v>1</v>
      </c>
      <c r="M48">
        <f t="shared" si="49"/>
        <v>3</v>
      </c>
      <c r="T48">
        <v>3</v>
      </c>
      <c r="U48" t="s">
        <v>61</v>
      </c>
      <c r="V48" t="s">
        <v>88</v>
      </c>
      <c r="W48" t="s">
        <v>33</v>
      </c>
      <c r="X48">
        <v>2408203322.6525998</v>
      </c>
      <c r="Y48">
        <v>3440077</v>
      </c>
      <c r="Z48">
        <v>59319037</v>
      </c>
      <c r="AB48" s="29"/>
      <c r="AC48" s="29" t="str">
        <f t="shared" si="54"/>
        <v>LY</v>
      </c>
      <c r="AD48" s="41" t="str">
        <f t="shared" si="55"/>
        <v>TOTAL</v>
      </c>
      <c r="AE48" s="44">
        <f t="shared" si="56"/>
        <v>2408203322.6525998</v>
      </c>
      <c r="AF48" s="211"/>
      <c r="AG48" s="45"/>
      <c r="AH48" s="45">
        <f t="shared" si="50"/>
        <v>3440077</v>
      </c>
      <c r="AI48" s="211"/>
      <c r="AJ48" s="212"/>
      <c r="AK48" s="45">
        <f t="shared" si="61"/>
        <v>59319037</v>
      </c>
      <c r="AL48" s="211"/>
      <c r="AM48" s="38">
        <f t="shared" si="63"/>
        <v>700.04343584536036</v>
      </c>
      <c r="AN48" s="211"/>
      <c r="AO48" s="45"/>
      <c r="AP48" s="39">
        <f t="shared" si="66"/>
        <v>17.243520130508706</v>
      </c>
      <c r="AQ48" s="211"/>
      <c r="AR48" s="45"/>
      <c r="AS48" s="40">
        <f t="shared" si="51"/>
        <v>40.597478388811332</v>
      </c>
      <c r="AT48" s="211"/>
      <c r="AU48" s="45"/>
      <c r="AV48" s="45">
        <f t="shared" si="52"/>
        <v>0</v>
      </c>
      <c r="AW48" s="48">
        <f t="shared" si="53"/>
        <v>0</v>
      </c>
    </row>
    <row r="49" spans="1:53">
      <c r="B49" t="s">
        <v>59</v>
      </c>
      <c r="C49" t="s">
        <v>33</v>
      </c>
      <c r="D49" t="s">
        <v>119</v>
      </c>
      <c r="E49">
        <v>285399477.65329999</v>
      </c>
      <c r="F49">
        <v>298536564</v>
      </c>
      <c r="G49">
        <v>59866460</v>
      </c>
      <c r="H49">
        <v>15020299</v>
      </c>
      <c r="I49" t="s">
        <v>33</v>
      </c>
      <c r="J49">
        <f t="shared" si="47"/>
        <v>0</v>
      </c>
      <c r="K49">
        <f t="shared" si="48"/>
        <v>1</v>
      </c>
      <c r="L49">
        <f>VLOOKUP(kdt_cube[[#This Row],[CHANNEL]], $O$23:$P$27, 2, FALSE)</f>
        <v>1</v>
      </c>
      <c r="M49">
        <f t="shared" si="49"/>
        <v>5</v>
      </c>
      <c r="T49">
        <v>3</v>
      </c>
      <c r="U49" t="s">
        <v>61</v>
      </c>
      <c r="V49">
        <v>1</v>
      </c>
      <c r="W49" t="s">
        <v>116</v>
      </c>
      <c r="X49">
        <v>1547077052.7179</v>
      </c>
      <c r="Y49">
        <v>2959136</v>
      </c>
      <c r="Z49">
        <v>47931794</v>
      </c>
      <c r="AB49" s="29"/>
      <c r="AC49" s="29" t="str">
        <f t="shared" si="54"/>
        <v>LY</v>
      </c>
      <c r="AD49" s="41" t="str">
        <f t="shared" si="55"/>
        <v>IN-STORE (EXC S&amp;G)</v>
      </c>
      <c r="AE49" s="44">
        <f t="shared" si="56"/>
        <v>1547077052.7179</v>
      </c>
      <c r="AF49" s="211"/>
      <c r="AG49" s="45"/>
      <c r="AH49" s="45">
        <f t="shared" si="50"/>
        <v>2959136</v>
      </c>
      <c r="AI49" s="211"/>
      <c r="AJ49" s="212"/>
      <c r="AK49" s="45">
        <f t="shared" si="61"/>
        <v>47931794</v>
      </c>
      <c r="AL49" s="211"/>
      <c r="AM49" s="38">
        <f t="shared" si="63"/>
        <v>522.81377155963764</v>
      </c>
      <c r="AN49" s="211"/>
      <c r="AO49" s="45"/>
      <c r="AP49" s="39">
        <f t="shared" si="66"/>
        <v>16.197901684816109</v>
      </c>
      <c r="AQ49" s="211"/>
      <c r="AR49" s="45"/>
      <c r="AS49" s="40">
        <f t="shared" si="51"/>
        <v>32.276635686073007</v>
      </c>
      <c r="AT49" s="211"/>
      <c r="AU49" s="45"/>
      <c r="AV49" s="45">
        <f t="shared" si="52"/>
        <v>0</v>
      </c>
      <c r="AW49" s="48">
        <f t="shared" si="53"/>
        <v>0</v>
      </c>
    </row>
    <row r="50" spans="1:53">
      <c r="B50" t="s">
        <v>61</v>
      </c>
      <c r="C50" t="s">
        <v>38</v>
      </c>
      <c r="D50" t="s">
        <v>119</v>
      </c>
      <c r="E50">
        <v>10363594.353399999</v>
      </c>
      <c r="F50">
        <v>11191203</v>
      </c>
      <c r="G50">
        <v>2226692</v>
      </c>
      <c r="H50">
        <v>1551463</v>
      </c>
      <c r="I50" t="s">
        <v>33</v>
      </c>
      <c r="J50">
        <f t="shared" si="47"/>
        <v>6</v>
      </c>
      <c r="K50">
        <f t="shared" si="48"/>
        <v>3</v>
      </c>
      <c r="L50">
        <f>VLOOKUP(kdt_cube[[#This Row],[CHANNEL]], $O$23:$P$27, 2, FALSE)</f>
        <v>1</v>
      </c>
      <c r="M50">
        <f t="shared" si="49"/>
        <v>5</v>
      </c>
      <c r="T50">
        <v>3</v>
      </c>
      <c r="U50" t="s">
        <v>61</v>
      </c>
      <c r="V50">
        <v>3</v>
      </c>
      <c r="W50" t="s">
        <v>93</v>
      </c>
      <c r="X50">
        <v>307259898.03549999</v>
      </c>
      <c r="Y50">
        <v>688598</v>
      </c>
      <c r="Z50">
        <v>5341961</v>
      </c>
      <c r="AB50" s="29"/>
      <c r="AC50" s="29" t="str">
        <f t="shared" si="54"/>
        <v>LY</v>
      </c>
      <c r="AD50" s="41" t="str">
        <f t="shared" si="55"/>
        <v>SCAN &amp; GO</v>
      </c>
      <c r="AE50" s="44">
        <f t="shared" si="56"/>
        <v>307259898.03549999</v>
      </c>
      <c r="AF50" s="211"/>
      <c r="AG50" s="45"/>
      <c r="AH50" s="45">
        <f t="shared" si="50"/>
        <v>688598</v>
      </c>
      <c r="AI50" s="211"/>
      <c r="AJ50" s="212"/>
      <c r="AK50" s="45">
        <f t="shared" si="61"/>
        <v>5341961</v>
      </c>
      <c r="AL50" s="211"/>
      <c r="AM50" s="38">
        <f t="shared" si="63"/>
        <v>446.21084876154157</v>
      </c>
      <c r="AN50" s="211"/>
      <c r="AO50" s="45"/>
      <c r="AP50" s="39">
        <f t="shared" si="66"/>
        <v>7.757735282414413</v>
      </c>
      <c r="AQ50" s="211"/>
      <c r="AR50" s="45"/>
      <c r="AS50" s="40">
        <f t="shared" si="51"/>
        <v>57.518184433675195</v>
      </c>
      <c r="AT50" s="211"/>
      <c r="AU50" s="45"/>
      <c r="AV50" s="45">
        <f t="shared" si="52"/>
        <v>0</v>
      </c>
      <c r="AW50" s="48">
        <f t="shared" si="53"/>
        <v>0</v>
      </c>
    </row>
    <row r="51" spans="1:53">
      <c r="A51">
        <v>1</v>
      </c>
      <c r="B51" t="s">
        <v>61</v>
      </c>
      <c r="C51" t="s">
        <v>37</v>
      </c>
      <c r="D51" t="s">
        <v>33</v>
      </c>
      <c r="E51">
        <v>611316526.21570003</v>
      </c>
      <c r="F51">
        <v>295963295</v>
      </c>
      <c r="G51">
        <v>26627604</v>
      </c>
      <c r="H51">
        <v>9844803</v>
      </c>
      <c r="I51" t="s">
        <v>116</v>
      </c>
      <c r="J51">
        <f t="shared" si="47"/>
        <v>4</v>
      </c>
      <c r="K51">
        <f t="shared" si="48"/>
        <v>3</v>
      </c>
      <c r="L51">
        <f>VLOOKUP(kdt_cube[[#This Row],[CHANNEL]], $O$23:$P$27, 2, FALSE)</f>
        <v>2</v>
      </c>
      <c r="M51">
        <f t="shared" si="49"/>
        <v>1</v>
      </c>
      <c r="T51">
        <v>3</v>
      </c>
      <c r="U51" t="s">
        <v>61</v>
      </c>
      <c r="V51">
        <v>2</v>
      </c>
      <c r="W51" t="s">
        <v>92</v>
      </c>
      <c r="X51">
        <v>553866371.89919996</v>
      </c>
      <c r="Y51">
        <v>747010</v>
      </c>
      <c r="Z51">
        <v>6045282</v>
      </c>
      <c r="AB51" s="37"/>
      <c r="AC51" s="29" t="str">
        <f t="shared" si="54"/>
        <v>LY</v>
      </c>
      <c r="AD51" s="41" t="str">
        <f t="shared" si="55"/>
        <v>ONLINE GROCERY</v>
      </c>
      <c r="AE51" s="44">
        <f t="shared" si="56"/>
        <v>553866371.89919996</v>
      </c>
      <c r="AF51" s="44"/>
      <c r="AG51" s="44"/>
      <c r="AH51" s="43">
        <f t="shared" si="50"/>
        <v>747010</v>
      </c>
      <c r="AI51" s="45"/>
      <c r="AJ51" s="45"/>
      <c r="AK51" s="45">
        <f t="shared" si="61"/>
        <v>6045282</v>
      </c>
      <c r="AL51" s="45"/>
      <c r="AM51" s="38">
        <f t="shared" si="63"/>
        <v>741.444387490395</v>
      </c>
      <c r="AN51" s="38"/>
      <c r="AO51" s="38"/>
      <c r="AP51" s="39">
        <f>AK51/AH51</f>
        <v>8.0926386527623464</v>
      </c>
      <c r="AQ51" s="39"/>
      <c r="AR51" s="39"/>
      <c r="AS51" s="40">
        <f t="shared" si="51"/>
        <v>91.619608795619456</v>
      </c>
      <c r="AT51" s="29"/>
      <c r="AU51" s="29"/>
      <c r="AV51" s="29"/>
      <c r="AW51" s="29"/>
    </row>
    <row r="52" spans="1:53">
      <c r="B52" t="s">
        <v>61</v>
      </c>
      <c r="C52" t="s">
        <v>33</v>
      </c>
      <c r="D52" t="s">
        <v>114</v>
      </c>
      <c r="E52">
        <v>260922803.49419999</v>
      </c>
      <c r="F52">
        <v>36117359</v>
      </c>
      <c r="G52">
        <v>16116990</v>
      </c>
      <c r="H52">
        <v>8066780</v>
      </c>
      <c r="I52" t="s">
        <v>33</v>
      </c>
      <c r="J52">
        <f t="shared" si="47"/>
        <v>0</v>
      </c>
      <c r="K52">
        <f t="shared" si="48"/>
        <v>3</v>
      </c>
      <c r="L52">
        <f>VLOOKUP(kdt_cube[[#This Row],[CHANNEL]], $O$23:$P$27, 2, FALSE)</f>
        <v>1</v>
      </c>
      <c r="M52">
        <f t="shared" si="49"/>
        <v>7</v>
      </c>
    </row>
    <row r="53" spans="1:53">
      <c r="B53" t="s">
        <v>61</v>
      </c>
      <c r="C53" t="s">
        <v>36</v>
      </c>
      <c r="D53" t="s">
        <v>33</v>
      </c>
      <c r="E53">
        <v>730650407.0625</v>
      </c>
      <c r="F53">
        <v>382516823</v>
      </c>
      <c r="G53">
        <v>12756903</v>
      </c>
      <c r="H53">
        <v>2488105</v>
      </c>
      <c r="I53" t="s">
        <v>33</v>
      </c>
      <c r="J53">
        <f t="shared" si="47"/>
        <v>2</v>
      </c>
      <c r="K53">
        <f t="shared" si="48"/>
        <v>3</v>
      </c>
      <c r="L53">
        <f>VLOOKUP(kdt_cube[[#This Row],[CHANNEL]], $O$23:$P$27, 2, FALSE)</f>
        <v>1</v>
      </c>
      <c r="M53">
        <f t="shared" si="49"/>
        <v>1</v>
      </c>
    </row>
    <row r="54" spans="1:53">
      <c r="B54" t="s">
        <v>59</v>
      </c>
      <c r="C54" t="s">
        <v>41</v>
      </c>
      <c r="D54" t="s">
        <v>87</v>
      </c>
      <c r="E54">
        <v>135267003.095</v>
      </c>
      <c r="F54">
        <v>39379572</v>
      </c>
      <c r="G54">
        <v>14303878</v>
      </c>
      <c r="H54">
        <v>3045831</v>
      </c>
      <c r="I54" t="s">
        <v>33</v>
      </c>
      <c r="J54">
        <f t="shared" si="47"/>
        <v>1</v>
      </c>
      <c r="K54">
        <f t="shared" si="48"/>
        <v>1</v>
      </c>
      <c r="L54">
        <f>VLOOKUP(kdt_cube[[#This Row],[CHANNEL]], $O$23:$P$27, 2, FALSE)</f>
        <v>1</v>
      </c>
      <c r="M54">
        <f t="shared" si="49"/>
        <v>6</v>
      </c>
    </row>
    <row r="55" spans="1:53">
      <c r="B55" t="s">
        <v>61</v>
      </c>
      <c r="C55" t="s">
        <v>33</v>
      </c>
      <c r="D55" t="s">
        <v>87</v>
      </c>
      <c r="E55">
        <v>348087533.35039997</v>
      </c>
      <c r="F55">
        <v>99342455</v>
      </c>
      <c r="G55">
        <v>35872198</v>
      </c>
      <c r="H55">
        <v>13899656</v>
      </c>
      <c r="I55" t="s">
        <v>33</v>
      </c>
      <c r="J55">
        <f t="shared" si="47"/>
        <v>0</v>
      </c>
      <c r="K55">
        <f t="shared" si="48"/>
        <v>3</v>
      </c>
      <c r="L55">
        <f>VLOOKUP(kdt_cube[[#This Row],[CHANNEL]], $O$23:$P$27, 2, FALSE)</f>
        <v>1</v>
      </c>
      <c r="M55">
        <f t="shared" si="49"/>
        <v>6</v>
      </c>
    </row>
    <row r="56" spans="1:53">
      <c r="A56">
        <v>2</v>
      </c>
      <c r="B56" t="s">
        <v>61</v>
      </c>
      <c r="C56" t="s">
        <v>41</v>
      </c>
      <c r="D56" t="s">
        <v>33</v>
      </c>
      <c r="E56">
        <v>553866371.89919996</v>
      </c>
      <c r="F56">
        <v>351866741</v>
      </c>
      <c r="G56">
        <v>6045282</v>
      </c>
      <c r="H56">
        <v>747010</v>
      </c>
      <c r="I56" t="s">
        <v>92</v>
      </c>
      <c r="J56">
        <f t="shared" si="47"/>
        <v>1</v>
      </c>
      <c r="K56">
        <f t="shared" si="48"/>
        <v>3</v>
      </c>
      <c r="L56">
        <f>VLOOKUP(kdt_cube[[#This Row],[CHANNEL]], $O$23:$P$27, 2, FALSE)</f>
        <v>4</v>
      </c>
      <c r="M56">
        <f t="shared" si="49"/>
        <v>1</v>
      </c>
      <c r="T56" s="2" t="s">
        <v>80</v>
      </c>
      <c r="U56" t="s">
        <v>88</v>
      </c>
    </row>
    <row r="57" spans="1:53">
      <c r="B57" t="s">
        <v>61</v>
      </c>
      <c r="C57" t="s">
        <v>41</v>
      </c>
      <c r="D57" t="s">
        <v>87</v>
      </c>
      <c r="E57">
        <v>153286745.6437</v>
      </c>
      <c r="F57">
        <v>44095282</v>
      </c>
      <c r="G57">
        <v>15907162</v>
      </c>
      <c r="H57">
        <v>3189180</v>
      </c>
      <c r="I57" t="s">
        <v>33</v>
      </c>
      <c r="J57">
        <f t="shared" si="47"/>
        <v>1</v>
      </c>
      <c r="K57">
        <f t="shared" si="48"/>
        <v>3</v>
      </c>
      <c r="L57">
        <f>VLOOKUP(kdt_cube[[#This Row],[CHANNEL]], $O$23:$P$27, 2, FALSE)</f>
        <v>1</v>
      </c>
      <c r="M57">
        <f t="shared" si="49"/>
        <v>6</v>
      </c>
      <c r="T57" s="2" t="s">
        <v>83</v>
      </c>
      <c r="U57" t="s">
        <v>33</v>
      </c>
    </row>
    <row r="58" spans="1:53">
      <c r="A58">
        <v>3</v>
      </c>
      <c r="B58" t="s">
        <v>61</v>
      </c>
      <c r="C58" t="s">
        <v>37</v>
      </c>
      <c r="D58" t="s">
        <v>33</v>
      </c>
      <c r="E58">
        <v>65521006.455499999</v>
      </c>
      <c r="F58">
        <v>37297320</v>
      </c>
      <c r="G58">
        <v>1296331</v>
      </c>
      <c r="H58">
        <v>709573</v>
      </c>
      <c r="I58" t="s">
        <v>93</v>
      </c>
      <c r="J58">
        <f t="shared" si="47"/>
        <v>4</v>
      </c>
      <c r="K58">
        <f t="shared" si="48"/>
        <v>3</v>
      </c>
      <c r="L58">
        <f>VLOOKUP(kdt_cube[[#This Row],[CHANNEL]], $O$23:$P$27, 2, FALSE)</f>
        <v>3</v>
      </c>
      <c r="M58">
        <f t="shared" si="49"/>
        <v>1</v>
      </c>
      <c r="T58" s="2" t="s">
        <v>81</v>
      </c>
      <c r="U58" t="s">
        <v>41</v>
      </c>
    </row>
    <row r="59" spans="1:53">
      <c r="B59" t="s">
        <v>59</v>
      </c>
      <c r="C59" t="s">
        <v>41</v>
      </c>
      <c r="D59" t="s">
        <v>113</v>
      </c>
      <c r="E59">
        <v>688507943.18490005</v>
      </c>
      <c r="F59">
        <v>410859521</v>
      </c>
      <c r="G59">
        <v>43952547</v>
      </c>
      <c r="H59">
        <v>3311379</v>
      </c>
      <c r="I59" t="s">
        <v>33</v>
      </c>
      <c r="J59">
        <f t="shared" si="47"/>
        <v>1</v>
      </c>
      <c r="K59">
        <f t="shared" si="48"/>
        <v>1</v>
      </c>
      <c r="L59">
        <f>VLOOKUP(kdt_cube[[#This Row],[CHANNEL]], $O$23:$P$27, 2, FALSE)</f>
        <v>1</v>
      </c>
      <c r="M59">
        <f t="shared" si="49"/>
        <v>3</v>
      </c>
    </row>
    <row r="60" spans="1:53">
      <c r="B60" t="s">
        <v>59</v>
      </c>
      <c r="C60" t="s">
        <v>35</v>
      </c>
      <c r="D60" t="s">
        <v>114</v>
      </c>
      <c r="E60">
        <v>24194338.373599999</v>
      </c>
      <c r="F60">
        <v>3679333</v>
      </c>
      <c r="G60">
        <v>2109513</v>
      </c>
      <c r="H60">
        <v>991903</v>
      </c>
      <c r="I60" t="s">
        <v>33</v>
      </c>
      <c r="J60">
        <f t="shared" si="47"/>
        <v>3</v>
      </c>
      <c r="K60">
        <f t="shared" si="48"/>
        <v>1</v>
      </c>
      <c r="L60">
        <f>VLOOKUP(kdt_cube[[#This Row],[CHANNEL]], $O$23:$P$27, 2, FALSE)</f>
        <v>1</v>
      </c>
      <c r="M60">
        <f t="shared" si="49"/>
        <v>7</v>
      </c>
      <c r="T60" s="2" t="s">
        <v>84</v>
      </c>
      <c r="U60" s="2" t="s">
        <v>57</v>
      </c>
      <c r="V60" s="2" t="s">
        <v>86</v>
      </c>
      <c r="W60" s="2" t="s">
        <v>82</v>
      </c>
      <c r="X60" t="s">
        <v>10</v>
      </c>
      <c r="Y60" t="s">
        <v>9</v>
      </c>
      <c r="Z60" t="s">
        <v>95</v>
      </c>
      <c r="AD60" t="s">
        <v>96</v>
      </c>
      <c r="AE60" t="s">
        <v>97</v>
      </c>
      <c r="AF60" t="s">
        <v>98</v>
      </c>
      <c r="AG60" t="s">
        <v>99</v>
      </c>
      <c r="AH60" t="s">
        <v>69</v>
      </c>
      <c r="AI60" t="s">
        <v>100</v>
      </c>
      <c r="AJ60" t="s">
        <v>101</v>
      </c>
      <c r="AK60" t="s">
        <v>102</v>
      </c>
      <c r="AL60" t="s">
        <v>103</v>
      </c>
      <c r="AM60" t="s">
        <v>11</v>
      </c>
      <c r="AN60" t="s">
        <v>104</v>
      </c>
      <c r="AO60" t="s">
        <v>105</v>
      </c>
      <c r="AP60" t="s">
        <v>70</v>
      </c>
      <c r="AQ60" t="s">
        <v>106</v>
      </c>
      <c r="AR60" t="s">
        <v>107</v>
      </c>
      <c r="AS60" t="s">
        <v>71</v>
      </c>
      <c r="AT60" t="s">
        <v>108</v>
      </c>
      <c r="AU60" s="46" t="s">
        <v>109</v>
      </c>
      <c r="AV60" s="29" t="s">
        <v>110</v>
      </c>
      <c r="AW60" t="s">
        <v>111</v>
      </c>
      <c r="AZ60" t="s">
        <v>122</v>
      </c>
      <c r="BA60" t="s">
        <v>118</v>
      </c>
    </row>
    <row r="61" spans="1:53">
      <c r="B61" t="s">
        <v>61</v>
      </c>
      <c r="C61" t="s">
        <v>36</v>
      </c>
      <c r="D61" t="s">
        <v>113</v>
      </c>
      <c r="E61">
        <v>209971356.81380001</v>
      </c>
      <c r="F61">
        <v>124088388</v>
      </c>
      <c r="G61">
        <v>9995651</v>
      </c>
      <c r="H61">
        <v>2443905</v>
      </c>
      <c r="I61" t="s">
        <v>33</v>
      </c>
      <c r="J61">
        <f t="shared" si="47"/>
        <v>2</v>
      </c>
      <c r="K61">
        <f t="shared" si="48"/>
        <v>3</v>
      </c>
      <c r="L61">
        <f>VLOOKUP(kdt_cube[[#This Row],[CHANNEL]], $O$23:$P$27, 2, FALSE)</f>
        <v>1</v>
      </c>
      <c r="M61">
        <f t="shared" si="49"/>
        <v>3</v>
      </c>
      <c r="T61">
        <v>1</v>
      </c>
      <c r="U61" t="s">
        <v>59</v>
      </c>
      <c r="V61">
        <v>1</v>
      </c>
      <c r="W61" t="s">
        <v>33</v>
      </c>
      <c r="X61">
        <v>2234478314.9632001</v>
      </c>
      <c r="Y61">
        <v>3322890</v>
      </c>
      <c r="Z61">
        <v>58150723</v>
      </c>
      <c r="AB61" s="15"/>
      <c r="AC61" s="15" t="str">
        <f>U61</f>
        <v>TY</v>
      </c>
      <c r="AD61" s="18" t="str">
        <f>W61</f>
        <v>TOTAL</v>
      </c>
      <c r="AE61" s="42">
        <f>X61</f>
        <v>2234478314.9632001</v>
      </c>
      <c r="AF61" s="12">
        <f>AE61/AE69-1</f>
        <v>-7.2138845609615809E-2</v>
      </c>
      <c r="AG61" s="43">
        <f>AE61-AE69</f>
        <v>-173725007.68939972</v>
      </c>
      <c r="AH61" s="43">
        <f t="shared" ref="AH61:AH76" si="73">Y61</f>
        <v>3322890</v>
      </c>
      <c r="AI61" s="12">
        <f>AH61/AH69-1</f>
        <v>-3.4065225865583804E-2</v>
      </c>
      <c r="AJ61" s="47">
        <f>(AH61-AH69)*(AM61+AM69)/2</f>
        <v>-80419210.610870495</v>
      </c>
      <c r="AK61" s="43">
        <f>Z61</f>
        <v>58150723</v>
      </c>
      <c r="AL61" s="12">
        <f>AK61/AK69-1</f>
        <v>-1.9695430996292118E-2</v>
      </c>
      <c r="AM61" s="35">
        <f>AE61/AH61</f>
        <v>672.45028122002236</v>
      </c>
      <c r="AN61" s="12">
        <f>AM61/AM69-1</f>
        <v>-3.9416346490010246E-2</v>
      </c>
      <c r="AO61" s="43">
        <f>(AM61-AM69)*(AH61+AH69)/2</f>
        <v>-93305797.078529134</v>
      </c>
      <c r="AP61" s="36">
        <f>AK61/AH61</f>
        <v>17.500044539542387</v>
      </c>
      <c r="AQ61" s="12">
        <f>AP61/AP69-1</f>
        <v>1.4876568536595691E-2</v>
      </c>
      <c r="AR61" s="43">
        <f>(AP61-AP69)*(AS61+AS69)*(AH61+AH69)/4</f>
        <v>34273629.33102826</v>
      </c>
      <c r="AS61" s="17">
        <f t="shared" ref="AS61:AS76" si="74">AE61/AK61</f>
        <v>38.425632557710422</v>
      </c>
      <c r="AT61" s="12">
        <f>AS61/AS69-1</f>
        <v>-5.349706231260587E-2</v>
      </c>
      <c r="AU61" s="43">
        <f>(AS61 -AS69)*(AP61+AP69)*(AH61+AH69)/4</f>
        <v>-127579426.40955718</v>
      </c>
      <c r="AV61" s="45">
        <f t="shared" ref="AV61:AV67" si="75">AJ61+AO61-AG61</f>
        <v>0</v>
      </c>
      <c r="AW61" s="48">
        <f t="shared" ref="AW61:AW67" si="76">AU61+AR61-AO61</f>
        <v>2.2351741790771484E-7</v>
      </c>
      <c r="AZ61" s="12">
        <f>AH61/$AH$61</f>
        <v>1</v>
      </c>
      <c r="BA61" s="12">
        <f>AZ61/(AH69/$AH$69)-1</f>
        <v>0</v>
      </c>
    </row>
    <row r="62" spans="1:53">
      <c r="B62" t="s">
        <v>59</v>
      </c>
      <c r="C62" t="s">
        <v>38</v>
      </c>
      <c r="D62" t="s">
        <v>33</v>
      </c>
      <c r="E62">
        <v>151065074.104</v>
      </c>
      <c r="F62">
        <v>76473041</v>
      </c>
      <c r="G62">
        <v>5820384</v>
      </c>
      <c r="H62">
        <v>3026916</v>
      </c>
      <c r="I62" t="s">
        <v>33</v>
      </c>
      <c r="J62">
        <f t="shared" si="47"/>
        <v>6</v>
      </c>
      <c r="K62">
        <f t="shared" si="48"/>
        <v>1</v>
      </c>
      <c r="L62">
        <f>VLOOKUP(kdt_cube[[#This Row],[CHANNEL]], $O$23:$P$27, 2, FALSE)</f>
        <v>1</v>
      </c>
      <c r="M62">
        <f t="shared" si="49"/>
        <v>1</v>
      </c>
      <c r="T62">
        <v>1</v>
      </c>
      <c r="U62" t="s">
        <v>59</v>
      </c>
      <c r="V62">
        <v>2</v>
      </c>
      <c r="W62" t="s">
        <v>90</v>
      </c>
      <c r="X62">
        <v>724358983.35720003</v>
      </c>
      <c r="Y62">
        <v>3316225</v>
      </c>
      <c r="Z62">
        <v>42652907</v>
      </c>
      <c r="AC62" t="str">
        <f t="shared" ref="AC62:AC74" si="77">U62</f>
        <v>TY</v>
      </c>
      <c r="AD62" s="16" t="str">
        <f t="shared" ref="AD62:AD74" si="78">W62</f>
        <v>Edible Grocery</v>
      </c>
      <c r="AE62" s="42">
        <f t="shared" ref="AE62:AE74" si="79">X62</f>
        <v>724358983.35720003</v>
      </c>
      <c r="AF62" s="12">
        <f t="shared" ref="AF62:AF68" si="80">AE62/AE70-1</f>
        <v>-9.4991114029518542E-2</v>
      </c>
      <c r="AG62" s="43">
        <f t="shared" ref="AG62:AG68" si="81">AE62-AE70</f>
        <v>-76029824.516700029</v>
      </c>
      <c r="AH62" s="43">
        <f t="shared" si="73"/>
        <v>3316225</v>
      </c>
      <c r="AI62" s="12">
        <f t="shared" ref="AI62:AI68" si="82">AH62/AH70-1</f>
        <v>-3.4440700745841046E-2</v>
      </c>
      <c r="AJ62" s="47">
        <f t="shared" ref="AJ62:AJ68" si="83">(AH62-AH70)*(AM62+AM70)/2</f>
        <v>-26701618.298916049</v>
      </c>
      <c r="AK62" s="43">
        <f t="shared" ref="AK62:AK76" si="84">Z62</f>
        <v>42652907</v>
      </c>
      <c r="AL62" s="12">
        <f t="shared" ref="AL62:AL68" si="85">AK62/AK70-1</f>
        <v>-4.6827545400934589E-2</v>
      </c>
      <c r="AM62" s="35">
        <f t="shared" ref="AM62:AM76" si="86">AE62/AH62</f>
        <v>218.4287807242271</v>
      </c>
      <c r="AN62" s="12">
        <f t="shared" ref="AN62:AN68" si="87">AM62/AM70-1</f>
        <v>-6.2710196391303374E-2</v>
      </c>
      <c r="AO62" s="43">
        <f t="shared" ref="AO62:AO68" si="88">(AM62-AM70)*(AH62+AH70)/2</f>
        <v>-49328206.21778404</v>
      </c>
      <c r="AP62" s="36">
        <f t="shared" ref="AP62:AP67" si="89">AK62/AH62</f>
        <v>12.861885728501534</v>
      </c>
      <c r="AQ62" s="12">
        <f t="shared" ref="AQ62:AQ68" si="90">AP62/AP70-1</f>
        <v>-1.2828673147948222E-2</v>
      </c>
      <c r="AR62" s="43">
        <f t="shared" ref="AR62:AR68" si="91">(AP62-AP70)*(AS62+AS70)*(AH62+AH70)/4</f>
        <v>-9836158.4919207878</v>
      </c>
      <c r="AS62" s="17">
        <f t="shared" si="74"/>
        <v>16.982640441299818</v>
      </c>
      <c r="AT62" s="12">
        <f t="shared" ref="AT62:AT68" si="92">AS62/AS70-1</f>
        <v>-5.0529752927913729E-2</v>
      </c>
      <c r="AU62" s="43">
        <f t="shared" ref="AU62:AU68" si="93">(AS62 -AS70)*(AP62+AP70)*(AH62+AH70)/4</f>
        <v>-39492047.725863107</v>
      </c>
      <c r="AV62" s="45">
        <f t="shared" si="75"/>
        <v>0</v>
      </c>
      <c r="AW62" s="48">
        <f t="shared" si="76"/>
        <v>1.4156103134155273E-7</v>
      </c>
      <c r="AZ62" s="12">
        <f t="shared" ref="AZ62:AZ68" si="94">AH62/$AH$61</f>
        <v>0.99799421587834691</v>
      </c>
      <c r="BA62" s="12">
        <f t="shared" ref="BA62:BA68" si="95">AZ62/(AH70/$AH$69)-1</f>
        <v>-3.8871659899974986E-4</v>
      </c>
    </row>
    <row r="63" spans="1:53">
      <c r="B63" t="s">
        <v>61</v>
      </c>
      <c r="C63" t="s">
        <v>35</v>
      </c>
      <c r="D63" t="s">
        <v>113</v>
      </c>
      <c r="E63">
        <v>108201324.0045</v>
      </c>
      <c r="F63">
        <v>74492586</v>
      </c>
      <c r="G63">
        <v>19949626</v>
      </c>
      <c r="H63">
        <v>2112214</v>
      </c>
      <c r="I63" t="s">
        <v>33</v>
      </c>
      <c r="J63">
        <f t="shared" si="47"/>
        <v>3</v>
      </c>
      <c r="K63">
        <f t="shared" si="48"/>
        <v>3</v>
      </c>
      <c r="L63">
        <f>VLOOKUP(kdt_cube[[#This Row],[CHANNEL]], $O$23:$P$27, 2, FALSE)</f>
        <v>1</v>
      </c>
      <c r="M63">
        <f t="shared" si="49"/>
        <v>3</v>
      </c>
      <c r="T63">
        <v>1</v>
      </c>
      <c r="U63" t="s">
        <v>59</v>
      </c>
      <c r="V63">
        <v>3</v>
      </c>
      <c r="W63" t="s">
        <v>113</v>
      </c>
      <c r="X63">
        <v>688507943.18490005</v>
      </c>
      <c r="Y63">
        <v>3311379</v>
      </c>
      <c r="Z63">
        <v>43952547</v>
      </c>
      <c r="AC63" t="str">
        <f t="shared" si="77"/>
        <v>TY</v>
      </c>
      <c r="AD63" s="16" t="str">
        <f t="shared" si="78"/>
        <v>Fresh</v>
      </c>
      <c r="AE63" s="42">
        <f t="shared" si="79"/>
        <v>688507943.18490005</v>
      </c>
      <c r="AF63" s="12">
        <f t="shared" si="80"/>
        <v>-6.0266984643596255E-2</v>
      </c>
      <c r="AG63" s="43">
        <f t="shared" si="81"/>
        <v>-44155411.122999907</v>
      </c>
      <c r="AH63" s="43">
        <f t="shared" si="73"/>
        <v>3311379</v>
      </c>
      <c r="AI63" s="12">
        <f t="shared" si="82"/>
        <v>-3.4601958096433183E-2</v>
      </c>
      <c r="AJ63" s="47">
        <f t="shared" si="83"/>
        <v>-25014601.774169955</v>
      </c>
      <c r="AK63" s="43">
        <f t="shared" si="84"/>
        <v>43952547</v>
      </c>
      <c r="AL63" s="12">
        <f t="shared" si="85"/>
        <v>-3.303959533897094E-2</v>
      </c>
      <c r="AM63" s="35">
        <f t="shared" si="86"/>
        <v>207.92181842818357</v>
      </c>
      <c r="AN63" s="12">
        <f t="shared" si="87"/>
        <v>-2.6584916721559604E-2</v>
      </c>
      <c r="AO63" s="43">
        <f t="shared" si="88"/>
        <v>-19140809.348829914</v>
      </c>
      <c r="AP63" s="36">
        <f t="shared" si="89"/>
        <v>13.273185280211054</v>
      </c>
      <c r="AQ63" s="12">
        <f t="shared" si="90"/>
        <v>1.6183612247457901E-3</v>
      </c>
      <c r="AR63" s="43">
        <f t="shared" si="91"/>
        <v>1148795.270624527</v>
      </c>
      <c r="AS63" s="17">
        <f t="shared" si="74"/>
        <v>15.664801932522819</v>
      </c>
      <c r="AT63" s="12">
        <f t="shared" si="92"/>
        <v>-2.8157708602525422E-2</v>
      </c>
      <c r="AU63" s="43">
        <f t="shared" si="93"/>
        <v>-20289604.619454533</v>
      </c>
      <c r="AV63" s="45">
        <f t="shared" si="75"/>
        <v>0</v>
      </c>
      <c r="AW63" s="48">
        <f t="shared" si="76"/>
        <v>-9.3132257461547852E-8</v>
      </c>
      <c r="AZ63" s="12">
        <f t="shared" si="94"/>
        <v>0.99653584680804963</v>
      </c>
      <c r="BA63" s="12">
        <f t="shared" si="95"/>
        <v>-5.5566094649639464E-4</v>
      </c>
    </row>
    <row r="64" spans="1:53">
      <c r="B64" t="s">
        <v>59</v>
      </c>
      <c r="C64" t="s">
        <v>38</v>
      </c>
      <c r="D64" t="s">
        <v>114</v>
      </c>
      <c r="E64">
        <v>13474588.0836</v>
      </c>
      <c r="F64">
        <v>1805440</v>
      </c>
      <c r="G64">
        <v>771955</v>
      </c>
      <c r="H64">
        <v>627351</v>
      </c>
      <c r="I64" t="s">
        <v>33</v>
      </c>
      <c r="J64">
        <f t="shared" si="47"/>
        <v>6</v>
      </c>
      <c r="K64">
        <f t="shared" si="48"/>
        <v>1</v>
      </c>
      <c r="L64">
        <f>VLOOKUP(kdt_cube[[#This Row],[CHANNEL]], $O$23:$P$27, 2, FALSE)</f>
        <v>1</v>
      </c>
      <c r="M64">
        <f t="shared" si="49"/>
        <v>7</v>
      </c>
      <c r="T64">
        <v>1</v>
      </c>
      <c r="U64" t="s">
        <v>59</v>
      </c>
      <c r="V64">
        <v>4</v>
      </c>
      <c r="W64" t="s">
        <v>112</v>
      </c>
      <c r="X64">
        <v>404855491.44090003</v>
      </c>
      <c r="Y64">
        <v>3311999</v>
      </c>
      <c r="Z64">
        <v>38593924</v>
      </c>
      <c r="AC64" t="str">
        <f t="shared" si="77"/>
        <v>TY</v>
      </c>
      <c r="AD64" s="16" t="str">
        <f t="shared" si="78"/>
        <v>Non Edible Grocery</v>
      </c>
      <c r="AE64" s="42">
        <f t="shared" si="79"/>
        <v>404855491.44090003</v>
      </c>
      <c r="AF64" s="12">
        <f t="shared" si="80"/>
        <v>-3.474715409435214E-2</v>
      </c>
      <c r="AG64" s="43">
        <f t="shared" si="81"/>
        <v>-14573980.492999971</v>
      </c>
      <c r="AH64" s="43">
        <f t="shared" si="73"/>
        <v>3311999</v>
      </c>
      <c r="AI64" s="12">
        <f t="shared" si="82"/>
        <v>-3.4335618623099751E-2</v>
      </c>
      <c r="AJ64" s="47">
        <f t="shared" si="83"/>
        <v>-14398301.684413308</v>
      </c>
      <c r="AK64" s="43">
        <f t="shared" si="84"/>
        <v>38593924</v>
      </c>
      <c r="AL64" s="12">
        <f t="shared" si="85"/>
        <v>-3.3970179871782635E-2</v>
      </c>
      <c r="AM64" s="35">
        <f t="shared" si="86"/>
        <v>122.23901379224451</v>
      </c>
      <c r="AN64" s="12">
        <f t="shared" si="87"/>
        <v>-4.2616822074936778E-4</v>
      </c>
      <c r="AO64" s="43">
        <f t="shared" si="88"/>
        <v>-175678.80858667972</v>
      </c>
      <c r="AP64" s="36">
        <f t="shared" si="89"/>
        <v>11.652758349262786</v>
      </c>
      <c r="AQ64" s="12">
        <f t="shared" si="90"/>
        <v>3.7843246407831543E-4</v>
      </c>
      <c r="AR64" s="43">
        <f t="shared" si="91"/>
        <v>155938.02011379926</v>
      </c>
      <c r="AS64" s="17">
        <f t="shared" si="74"/>
        <v>10.490135479380124</v>
      </c>
      <c r="AT64" s="12">
        <f t="shared" si="92"/>
        <v>-8.0429631299205884E-4</v>
      </c>
      <c r="AU64" s="43">
        <f t="shared" si="93"/>
        <v>-331616.82870047505</v>
      </c>
      <c r="AV64" s="45">
        <f t="shared" si="75"/>
        <v>-1.6763806343078613E-8</v>
      </c>
      <c r="AW64" s="48">
        <f t="shared" si="76"/>
        <v>3.92901711165905E-9</v>
      </c>
      <c r="AZ64" s="12">
        <f t="shared" si="94"/>
        <v>0.99672243137750571</v>
      </c>
      <c r="BA64" s="12">
        <f t="shared" si="95"/>
        <v>-2.7992858809566812E-4</v>
      </c>
    </row>
    <row r="65" spans="1:53">
      <c r="A65">
        <v>3</v>
      </c>
      <c r="B65" t="s">
        <v>59</v>
      </c>
      <c r="C65" t="s">
        <v>35</v>
      </c>
      <c r="D65" t="s">
        <v>33</v>
      </c>
      <c r="E65">
        <v>18901609.3884</v>
      </c>
      <c r="F65">
        <v>12105041</v>
      </c>
      <c r="G65">
        <v>779688</v>
      </c>
      <c r="H65">
        <v>218257</v>
      </c>
      <c r="I65" t="s">
        <v>93</v>
      </c>
      <c r="J65">
        <f t="shared" si="47"/>
        <v>3</v>
      </c>
      <c r="K65">
        <f t="shared" si="48"/>
        <v>1</v>
      </c>
      <c r="L65">
        <f>VLOOKUP(kdt_cube[[#This Row],[CHANNEL]], $O$23:$P$27, 2, FALSE)</f>
        <v>3</v>
      </c>
      <c r="M65">
        <f t="shared" si="49"/>
        <v>1</v>
      </c>
      <c r="T65">
        <v>1</v>
      </c>
      <c r="U65" t="s">
        <v>59</v>
      </c>
      <c r="V65">
        <v>5</v>
      </c>
      <c r="W65" t="s">
        <v>119</v>
      </c>
      <c r="X65">
        <v>158189563.5424</v>
      </c>
      <c r="Y65">
        <v>3225766</v>
      </c>
      <c r="Z65">
        <v>29334264</v>
      </c>
      <c r="AC65" t="str">
        <f t="shared" si="77"/>
        <v>TY</v>
      </c>
      <c r="AD65" s="16" t="str">
        <f t="shared" si="78"/>
        <v>Produce</v>
      </c>
      <c r="AE65" s="42">
        <f t="shared" si="79"/>
        <v>158189563.5424</v>
      </c>
      <c r="AF65" s="12">
        <f t="shared" si="80"/>
        <v>-7.3882195531210115E-2</v>
      </c>
      <c r="AG65" s="43">
        <f t="shared" si="81"/>
        <v>-12619768.465999991</v>
      </c>
      <c r="AH65" s="43">
        <f t="shared" si="73"/>
        <v>3225766</v>
      </c>
      <c r="AI65" s="12">
        <f t="shared" si="82"/>
        <v>-3.7724760964946258E-2</v>
      </c>
      <c r="AJ65" s="47">
        <f t="shared" si="83"/>
        <v>-6322679.6250729086</v>
      </c>
      <c r="AK65" s="43">
        <f t="shared" si="84"/>
        <v>29334264</v>
      </c>
      <c r="AL65" s="12">
        <f t="shared" si="85"/>
        <v>-6.789219701812077E-2</v>
      </c>
      <c r="AM65" s="35">
        <f t="shared" si="86"/>
        <v>49.039379651964836</v>
      </c>
      <c r="AN65" s="12">
        <f t="shared" si="87"/>
        <v>-3.757494020372143E-2</v>
      </c>
      <c r="AO65" s="43">
        <f t="shared" si="88"/>
        <v>-6297088.8409270896</v>
      </c>
      <c r="AP65" s="36">
        <f t="shared" si="89"/>
        <v>9.0937358754478783</v>
      </c>
      <c r="AQ65" s="12">
        <f t="shared" si="90"/>
        <v>-3.1350111516353252E-2</v>
      </c>
      <c r="AR65" s="43">
        <f t="shared" si="91"/>
        <v>-5237004.0975644346</v>
      </c>
      <c r="AS65" s="17">
        <f t="shared" si="74"/>
        <v>5.392654935620679</v>
      </c>
      <c r="AT65" s="12">
        <f t="shared" si="92"/>
        <v>-6.4262937118720886E-3</v>
      </c>
      <c r="AU65" s="43">
        <f t="shared" si="93"/>
        <v>-1060084.7433626454</v>
      </c>
      <c r="AV65" s="45">
        <f t="shared" si="75"/>
        <v>0</v>
      </c>
      <c r="AW65" s="48">
        <f t="shared" si="76"/>
        <v>9.3132257461547852E-9</v>
      </c>
      <c r="AZ65" s="12">
        <f t="shared" si="94"/>
        <v>0.97077122625184709</v>
      </c>
      <c r="BA65" s="12">
        <f t="shared" si="95"/>
        <v>-3.7885944241337066E-3</v>
      </c>
    </row>
    <row r="66" spans="1:53">
      <c r="B66" t="s">
        <v>61</v>
      </c>
      <c r="C66" t="s">
        <v>35</v>
      </c>
      <c r="D66" t="s">
        <v>114</v>
      </c>
      <c r="E66">
        <v>20601992.9058</v>
      </c>
      <c r="F66">
        <v>3282968</v>
      </c>
      <c r="G66">
        <v>1883907</v>
      </c>
      <c r="H66">
        <v>865540</v>
      </c>
      <c r="I66" t="s">
        <v>33</v>
      </c>
      <c r="J66">
        <f t="shared" si="47"/>
        <v>3</v>
      </c>
      <c r="K66">
        <f t="shared" si="48"/>
        <v>3</v>
      </c>
      <c r="L66">
        <f>VLOOKUP(kdt_cube[[#This Row],[CHANNEL]], $O$23:$P$27, 2, FALSE)</f>
        <v>1</v>
      </c>
      <c r="M66">
        <f t="shared" si="49"/>
        <v>7</v>
      </c>
      <c r="T66">
        <v>1</v>
      </c>
      <c r="U66" t="s">
        <v>59</v>
      </c>
      <c r="V66">
        <v>6</v>
      </c>
      <c r="W66" t="s">
        <v>87</v>
      </c>
      <c r="X66">
        <v>135267003.095</v>
      </c>
      <c r="Y66">
        <v>3045831</v>
      </c>
      <c r="Z66">
        <v>14303878</v>
      </c>
      <c r="AC66" t="str">
        <f t="shared" si="77"/>
        <v>TY</v>
      </c>
      <c r="AD66" s="16" t="str">
        <f t="shared" si="78"/>
        <v>GM</v>
      </c>
      <c r="AE66" s="42">
        <f t="shared" si="79"/>
        <v>135267003.095</v>
      </c>
      <c r="AF66" s="12">
        <f t="shared" si="80"/>
        <v>-0.11755577739633882</v>
      </c>
      <c r="AG66" s="43">
        <f t="shared" si="81"/>
        <v>-18019742.548700005</v>
      </c>
      <c r="AH66" s="43">
        <f t="shared" si="73"/>
        <v>3045831</v>
      </c>
      <c r="AI66" s="12">
        <f t="shared" si="82"/>
        <v>-4.4948544766993392E-2</v>
      </c>
      <c r="AJ66" s="47">
        <f t="shared" si="83"/>
        <v>-6628111.4091747664</v>
      </c>
      <c r="AK66" s="43">
        <f t="shared" si="84"/>
        <v>14303878</v>
      </c>
      <c r="AL66" s="12">
        <f t="shared" si="85"/>
        <v>-0.10079007179281885</v>
      </c>
      <c r="AM66" s="35">
        <f t="shared" si="86"/>
        <v>44.410541193848246</v>
      </c>
      <c r="AN66" s="12">
        <f t="shared" si="87"/>
        <v>-7.6024419659809106E-2</v>
      </c>
      <c r="AO66" s="43">
        <f t="shared" si="88"/>
        <v>-11391631.139525246</v>
      </c>
      <c r="AP66" s="36">
        <f t="shared" si="89"/>
        <v>4.6962152529145573</v>
      </c>
      <c r="AQ66" s="12">
        <f t="shared" si="90"/>
        <v>-5.8469652833733066E-2</v>
      </c>
      <c r="AR66" s="43">
        <f t="shared" si="91"/>
        <v>-8679518.4504999369</v>
      </c>
      <c r="AS66" s="17">
        <f t="shared" si="74"/>
        <v>9.4566664435337042</v>
      </c>
      <c r="AT66" s="12">
        <f t="shared" si="92"/>
        <v>-1.8644929373663577E-2</v>
      </c>
      <c r="AU66" s="43">
        <f t="shared" si="93"/>
        <v>-2712112.6890253117</v>
      </c>
      <c r="AV66" s="45">
        <f t="shared" si="75"/>
        <v>0</v>
      </c>
      <c r="AW66" s="48">
        <f t="shared" si="76"/>
        <v>0</v>
      </c>
      <c r="AZ66" s="12">
        <f t="shared" si="94"/>
        <v>0.91662107382429148</v>
      </c>
      <c r="BA66" s="12">
        <f t="shared" si="95"/>
        <v>-1.1267136449417348E-2</v>
      </c>
    </row>
    <row r="67" spans="1:53">
      <c r="A67">
        <v>2</v>
      </c>
      <c r="B67" t="s">
        <v>59</v>
      </c>
      <c r="C67" t="s">
        <v>35</v>
      </c>
      <c r="D67" t="s">
        <v>33</v>
      </c>
      <c r="E67">
        <v>2945882.7982000001</v>
      </c>
      <c r="F67">
        <v>1969308</v>
      </c>
      <c r="G67">
        <v>67057</v>
      </c>
      <c r="H67">
        <v>31909</v>
      </c>
      <c r="I67" t="s">
        <v>92</v>
      </c>
      <c r="J67">
        <f t="shared" si="47"/>
        <v>3</v>
      </c>
      <c r="K67">
        <f t="shared" si="48"/>
        <v>1</v>
      </c>
      <c r="L67">
        <f>VLOOKUP(kdt_cube[[#This Row],[CHANNEL]], $O$23:$P$27, 2, FALSE)</f>
        <v>4</v>
      </c>
      <c r="M67">
        <f t="shared" si="49"/>
        <v>1</v>
      </c>
      <c r="T67">
        <v>1</v>
      </c>
      <c r="U67" t="s">
        <v>59</v>
      </c>
      <c r="V67">
        <v>7</v>
      </c>
      <c r="W67" t="s">
        <v>114</v>
      </c>
      <c r="X67">
        <v>96223444.606299996</v>
      </c>
      <c r="Y67">
        <v>2015890</v>
      </c>
      <c r="Z67">
        <v>5869356</v>
      </c>
      <c r="AB67" s="6"/>
      <c r="AC67" s="6" t="str">
        <f t="shared" si="77"/>
        <v>TY</v>
      </c>
      <c r="AD67" s="145" t="str">
        <f t="shared" si="78"/>
        <v>Clothing</v>
      </c>
      <c r="AE67" s="146">
        <f t="shared" si="79"/>
        <v>96223444.606299996</v>
      </c>
      <c r="AF67" s="12">
        <f t="shared" si="80"/>
        <v>-9.4273886941420026E-2</v>
      </c>
      <c r="AG67" s="43">
        <f t="shared" si="81"/>
        <v>-10015564.315899998</v>
      </c>
      <c r="AH67" s="147">
        <f t="shared" si="73"/>
        <v>2015890</v>
      </c>
      <c r="AI67" s="12">
        <f t="shared" si="82"/>
        <v>-5.909319826352144E-2</v>
      </c>
      <c r="AJ67" s="47">
        <f t="shared" si="83"/>
        <v>-6160634.9431665493</v>
      </c>
      <c r="AK67" s="147">
        <f t="shared" si="84"/>
        <v>5869356</v>
      </c>
      <c r="AL67" s="12">
        <f t="shared" si="85"/>
        <v>-0.11904362368258559</v>
      </c>
      <c r="AM67" s="148">
        <f t="shared" si="86"/>
        <v>47.732487688465142</v>
      </c>
      <c r="AN67" s="12">
        <f t="shared" si="87"/>
        <v>-3.7390194876869121E-2</v>
      </c>
      <c r="AO67" s="43">
        <f t="shared" si="88"/>
        <v>-3854929.37273345</v>
      </c>
      <c r="AP67" s="236">
        <f t="shared" si="89"/>
        <v>2.9115457688663566</v>
      </c>
      <c r="AQ67" s="12">
        <f t="shared" si="90"/>
        <v>-6.3715582997618259E-2</v>
      </c>
      <c r="AR67" s="43">
        <f t="shared" si="91"/>
        <v>-6661428.032100928</v>
      </c>
      <c r="AS67" s="149">
        <f t="shared" si="74"/>
        <v>16.394208258333624</v>
      </c>
      <c r="AT67" s="12">
        <f t="shared" si="92"/>
        <v>2.8116870945084083E-2</v>
      </c>
      <c r="AU67" s="43">
        <f t="shared" si="93"/>
        <v>2806498.6593674864</v>
      </c>
      <c r="AV67" s="147">
        <f t="shared" si="75"/>
        <v>0</v>
      </c>
      <c r="AW67" s="150">
        <f t="shared" si="76"/>
        <v>8.3819031715393066E-9</v>
      </c>
      <c r="AX67" s="6"/>
      <c r="AZ67" s="12">
        <f t="shared" si="94"/>
        <v>0.60666768987237019</v>
      </c>
      <c r="BA67" s="12">
        <f t="shared" si="95"/>
        <v>-2.591062364471286E-2</v>
      </c>
    </row>
    <row r="68" spans="1:53">
      <c r="B68" t="s">
        <v>59</v>
      </c>
      <c r="C68" t="s">
        <v>35</v>
      </c>
      <c r="D68" t="s">
        <v>119</v>
      </c>
      <c r="E68">
        <v>30540612.565400001</v>
      </c>
      <c r="F68">
        <v>33039780</v>
      </c>
      <c r="G68">
        <v>11017320</v>
      </c>
      <c r="H68">
        <v>2121892</v>
      </c>
      <c r="I68" t="s">
        <v>33</v>
      </c>
      <c r="J68">
        <f t="shared" ref="J68:J99" si="96">VLOOKUP(C68, $O$5:$P$13, 2, FALSE)</f>
        <v>3</v>
      </c>
      <c r="K68">
        <f t="shared" ref="K68:K99" si="97">VLOOKUP(B68,$O$16:$P$19, 2, FALSE)</f>
        <v>1</v>
      </c>
      <c r="L68">
        <f>VLOOKUP(kdt_cube[[#This Row],[CHANNEL]], $O$23:$P$27, 2, FALSE)</f>
        <v>1</v>
      </c>
      <c r="M68">
        <f t="shared" ref="M68:M99" si="98">VLOOKUP(D68,$O$30:$P$38, 2, FALSE)</f>
        <v>5</v>
      </c>
      <c r="T68">
        <v>1</v>
      </c>
      <c r="U68" t="s">
        <v>59</v>
      </c>
      <c r="V68">
        <v>8</v>
      </c>
      <c r="W68" t="s">
        <v>94</v>
      </c>
      <c r="X68">
        <v>27075885.736499999</v>
      </c>
      <c r="Y68">
        <v>2235168</v>
      </c>
      <c r="Z68">
        <v>6857201</v>
      </c>
      <c r="AB68" s="237"/>
      <c r="AC68" s="6" t="str">
        <f t="shared" si="77"/>
        <v>TY</v>
      </c>
      <c r="AD68" s="145" t="str">
        <f t="shared" si="78"/>
        <v>OTHER</v>
      </c>
      <c r="AE68" s="146">
        <f t="shared" si="79"/>
        <v>27075885.736499999</v>
      </c>
      <c r="AF68" s="12">
        <f t="shared" si="80"/>
        <v>6.6542335062750091E-2</v>
      </c>
      <c r="AG68" s="43">
        <f t="shared" si="81"/>
        <v>1689283.7738999985</v>
      </c>
      <c r="AH68" s="147">
        <f t="shared" si="73"/>
        <v>2235168</v>
      </c>
      <c r="AI68" s="12">
        <f t="shared" si="82"/>
        <v>1.2562532928459547E-2</v>
      </c>
      <c r="AJ68" s="47">
        <f t="shared" si="83"/>
        <v>327420.85103764932</v>
      </c>
      <c r="AK68" s="147">
        <f t="shared" si="84"/>
        <v>6857201</v>
      </c>
      <c r="AL68" s="12">
        <f t="shared" si="85"/>
        <v>2.8843997043041636E-2</v>
      </c>
      <c r="AM68" s="148">
        <f t="shared" si="86"/>
        <v>12.11357971145793</v>
      </c>
      <c r="AN68" s="12">
        <f t="shared" si="87"/>
        <v>5.3310092343802351E-2</v>
      </c>
      <c r="AO68" s="43">
        <f t="shared" si="88"/>
        <v>1361862.9228623514</v>
      </c>
      <c r="AP68" s="236">
        <f>AK68/AH68</f>
        <v>3.0678682765680252</v>
      </c>
      <c r="AQ68" s="12">
        <f t="shared" si="90"/>
        <v>1.6079465302250462E-2</v>
      </c>
      <c r="AR68" s="43">
        <f t="shared" si="91"/>
        <v>418292.56711028004</v>
      </c>
      <c r="AS68" s="149">
        <f t="shared" si="74"/>
        <v>3.948533189635246</v>
      </c>
      <c r="AT68" s="12">
        <f t="shared" si="92"/>
        <v>3.6641452084140713E-2</v>
      </c>
      <c r="AU68" s="43">
        <f t="shared" si="93"/>
        <v>943570.35575206624</v>
      </c>
      <c r="AV68" s="6"/>
      <c r="AW68" s="6"/>
      <c r="AX68" s="6"/>
      <c r="AZ68" s="12">
        <f t="shared" si="94"/>
        <v>0.67265783700333148</v>
      </c>
      <c r="BA68" s="12">
        <f t="shared" si="95"/>
        <v>4.8272160856644986E-2</v>
      </c>
    </row>
    <row r="69" spans="1:53">
      <c r="B69" t="s">
        <v>59</v>
      </c>
      <c r="C69" t="s">
        <v>37</v>
      </c>
      <c r="D69" t="s">
        <v>87</v>
      </c>
      <c r="E69">
        <v>80001688.469400004</v>
      </c>
      <c r="F69">
        <v>23110412</v>
      </c>
      <c r="G69">
        <v>8344829</v>
      </c>
      <c r="H69">
        <v>5585665</v>
      </c>
      <c r="I69" t="s">
        <v>33</v>
      </c>
      <c r="J69">
        <f t="shared" si="96"/>
        <v>4</v>
      </c>
      <c r="K69">
        <f t="shared" si="97"/>
        <v>1</v>
      </c>
      <c r="L69">
        <f>VLOOKUP(kdt_cube[[#This Row],[CHANNEL]], $O$23:$P$27, 2, FALSE)</f>
        <v>1</v>
      </c>
      <c r="M69">
        <f t="shared" si="98"/>
        <v>6</v>
      </c>
      <c r="T69">
        <v>3</v>
      </c>
      <c r="U69" t="s">
        <v>61</v>
      </c>
      <c r="V69">
        <v>1</v>
      </c>
      <c r="W69" t="s">
        <v>33</v>
      </c>
      <c r="X69">
        <v>2408203322.6525998</v>
      </c>
      <c r="Y69">
        <v>3440077</v>
      </c>
      <c r="Z69">
        <v>59319037</v>
      </c>
      <c r="AB69" s="29"/>
      <c r="AC69" s="29" t="str">
        <f t="shared" si="77"/>
        <v>LY</v>
      </c>
      <c r="AD69" s="41" t="str">
        <f t="shared" si="78"/>
        <v>TOTAL</v>
      </c>
      <c r="AE69" s="44">
        <f t="shared" si="79"/>
        <v>2408203322.6525998</v>
      </c>
      <c r="AF69" s="44"/>
      <c r="AG69" s="44"/>
      <c r="AH69" s="45">
        <f t="shared" si="73"/>
        <v>3440077</v>
      </c>
      <c r="AI69" s="45"/>
      <c r="AJ69" s="45"/>
      <c r="AK69" s="45">
        <f t="shared" si="84"/>
        <v>59319037</v>
      </c>
      <c r="AL69" s="45"/>
      <c r="AM69" s="38">
        <f t="shared" si="86"/>
        <v>700.04343584536036</v>
      </c>
      <c r="AN69" s="38"/>
      <c r="AO69" s="38"/>
      <c r="AP69" s="39">
        <f t="shared" ref="AP69:AP76" si="99">AK69/AH69</f>
        <v>17.243520130508706</v>
      </c>
      <c r="AQ69" s="39"/>
      <c r="AR69" s="39"/>
      <c r="AS69" s="40">
        <f t="shared" si="74"/>
        <v>40.597478388811332</v>
      </c>
      <c r="AT69" s="29"/>
      <c r="AU69" s="29"/>
      <c r="AV69" s="29"/>
      <c r="AW69" s="29"/>
    </row>
    <row r="70" spans="1:53">
      <c r="A70">
        <v>1</v>
      </c>
      <c r="B70" t="s">
        <v>59</v>
      </c>
      <c r="C70" t="s">
        <v>33</v>
      </c>
      <c r="D70" t="s">
        <v>33</v>
      </c>
      <c r="E70">
        <v>2910401050.3625002</v>
      </c>
      <c r="F70">
        <v>1445491856</v>
      </c>
      <c r="G70">
        <v>122570768</v>
      </c>
      <c r="H70">
        <v>19989659</v>
      </c>
      <c r="I70" t="s">
        <v>116</v>
      </c>
      <c r="J70">
        <f t="shared" si="96"/>
        <v>0</v>
      </c>
      <c r="K70">
        <f t="shared" si="97"/>
        <v>1</v>
      </c>
      <c r="L70">
        <f>VLOOKUP(kdt_cube[[#This Row],[CHANNEL]], $O$23:$P$27, 2, FALSE)</f>
        <v>2</v>
      </c>
      <c r="M70">
        <f t="shared" si="98"/>
        <v>1</v>
      </c>
      <c r="T70">
        <v>3</v>
      </c>
      <c r="U70" t="s">
        <v>61</v>
      </c>
      <c r="V70">
        <v>2</v>
      </c>
      <c r="W70" t="s">
        <v>90</v>
      </c>
      <c r="X70">
        <v>800388807.87390006</v>
      </c>
      <c r="Y70">
        <v>3434512</v>
      </c>
      <c r="Z70">
        <v>44748363</v>
      </c>
      <c r="AB70" s="29"/>
      <c r="AC70" s="29" t="str">
        <f t="shared" si="77"/>
        <v>LY</v>
      </c>
      <c r="AD70" s="41" t="str">
        <f t="shared" si="78"/>
        <v>Edible Grocery</v>
      </c>
      <c r="AE70" s="44">
        <f t="shared" si="79"/>
        <v>800388807.87390006</v>
      </c>
      <c r="AF70" s="44"/>
      <c r="AG70" s="44"/>
      <c r="AH70" s="45">
        <f t="shared" si="73"/>
        <v>3434512</v>
      </c>
      <c r="AI70" s="45"/>
      <c r="AJ70" s="45"/>
      <c r="AK70" s="45">
        <f t="shared" si="84"/>
        <v>44748363</v>
      </c>
      <c r="AL70" s="45"/>
      <c r="AM70" s="38">
        <f t="shared" si="86"/>
        <v>233.04294987873098</v>
      </c>
      <c r="AN70" s="38"/>
      <c r="AO70" s="38"/>
      <c r="AP70" s="39">
        <f t="shared" si="99"/>
        <v>13.029030907447696</v>
      </c>
      <c r="AQ70" s="39"/>
      <c r="AR70" s="39"/>
      <c r="AS70" s="40">
        <f t="shared" si="74"/>
        <v>17.886437720054698</v>
      </c>
      <c r="AT70" s="29"/>
      <c r="AU70" s="29"/>
      <c r="AV70" s="29"/>
      <c r="AW70" s="29"/>
    </row>
    <row r="71" spans="1:53">
      <c r="A71">
        <v>3</v>
      </c>
      <c r="B71" t="s">
        <v>59</v>
      </c>
      <c r="C71" t="s">
        <v>33</v>
      </c>
      <c r="D71" t="s">
        <v>33</v>
      </c>
      <c r="E71">
        <v>508738149.84869999</v>
      </c>
      <c r="F71">
        <v>285707358</v>
      </c>
      <c r="G71">
        <v>9382754</v>
      </c>
      <c r="H71">
        <v>2494341</v>
      </c>
      <c r="I71" t="s">
        <v>93</v>
      </c>
      <c r="J71">
        <f t="shared" si="96"/>
        <v>0</v>
      </c>
      <c r="K71">
        <f t="shared" si="97"/>
        <v>1</v>
      </c>
      <c r="L71">
        <f>VLOOKUP(kdt_cube[[#This Row],[CHANNEL]], $O$23:$P$27, 2, FALSE)</f>
        <v>3</v>
      </c>
      <c r="M71">
        <f t="shared" si="98"/>
        <v>1</v>
      </c>
      <c r="T71">
        <v>3</v>
      </c>
      <c r="U71" t="s">
        <v>61</v>
      </c>
      <c r="V71">
        <v>3</v>
      </c>
      <c r="W71" t="s">
        <v>113</v>
      </c>
      <c r="X71">
        <v>732663354.30789995</v>
      </c>
      <c r="Y71">
        <v>3430066</v>
      </c>
      <c r="Z71">
        <v>45454340</v>
      </c>
      <c r="AB71" s="29"/>
      <c r="AC71" s="29" t="str">
        <f t="shared" si="77"/>
        <v>LY</v>
      </c>
      <c r="AD71" s="41" t="str">
        <f t="shared" si="78"/>
        <v>Fresh</v>
      </c>
      <c r="AE71" s="44">
        <f t="shared" si="79"/>
        <v>732663354.30789995</v>
      </c>
      <c r="AF71" s="44"/>
      <c r="AG71" s="44"/>
      <c r="AH71" s="45">
        <f t="shared" si="73"/>
        <v>3430066</v>
      </c>
      <c r="AI71" s="45"/>
      <c r="AJ71" s="45"/>
      <c r="AK71" s="45">
        <f t="shared" si="84"/>
        <v>45454340</v>
      </c>
      <c r="AL71" s="45"/>
      <c r="AM71" s="38">
        <f t="shared" si="86"/>
        <v>213.60036638009296</v>
      </c>
      <c r="AN71" s="38"/>
      <c r="AO71" s="38"/>
      <c r="AP71" s="39">
        <f t="shared" si="99"/>
        <v>13.25173917936273</v>
      </c>
      <c r="AQ71" s="39"/>
      <c r="AR71" s="39"/>
      <c r="AS71" s="40">
        <f t="shared" si="74"/>
        <v>16.118666651147063</v>
      </c>
      <c r="AT71" s="29"/>
      <c r="AU71" s="29"/>
      <c r="AV71" s="29"/>
      <c r="AW71" s="29"/>
    </row>
    <row r="72" spans="1:53">
      <c r="B72" t="s">
        <v>59</v>
      </c>
      <c r="C72" t="s">
        <v>36</v>
      </c>
      <c r="D72" t="s">
        <v>112</v>
      </c>
      <c r="E72">
        <v>106940178.4665</v>
      </c>
      <c r="F72">
        <v>41681156</v>
      </c>
      <c r="G72">
        <v>8794503</v>
      </c>
      <c r="H72">
        <v>2328971</v>
      </c>
      <c r="I72" t="s">
        <v>33</v>
      </c>
      <c r="J72">
        <f t="shared" si="96"/>
        <v>2</v>
      </c>
      <c r="K72">
        <f t="shared" si="97"/>
        <v>1</v>
      </c>
      <c r="L72">
        <f>VLOOKUP(kdt_cube[[#This Row],[CHANNEL]], $O$23:$P$27, 2, FALSE)</f>
        <v>1</v>
      </c>
      <c r="M72">
        <f t="shared" si="98"/>
        <v>4</v>
      </c>
      <c r="T72">
        <v>3</v>
      </c>
      <c r="U72" t="s">
        <v>61</v>
      </c>
      <c r="V72">
        <v>4</v>
      </c>
      <c r="W72" t="s">
        <v>112</v>
      </c>
      <c r="X72">
        <v>419429471.9339</v>
      </c>
      <c r="Y72">
        <v>3429762</v>
      </c>
      <c r="Z72">
        <v>39951069</v>
      </c>
      <c r="AB72" s="29"/>
      <c r="AC72" s="29" t="str">
        <f t="shared" si="77"/>
        <v>LY</v>
      </c>
      <c r="AD72" s="41" t="str">
        <f t="shared" si="78"/>
        <v>Non Edible Grocery</v>
      </c>
      <c r="AE72" s="44">
        <f t="shared" si="79"/>
        <v>419429471.9339</v>
      </c>
      <c r="AF72" s="44"/>
      <c r="AG72" s="44"/>
      <c r="AH72" s="45">
        <f t="shared" si="73"/>
        <v>3429762</v>
      </c>
      <c r="AI72" s="45"/>
      <c r="AJ72" s="45"/>
      <c r="AK72" s="45">
        <f t="shared" si="84"/>
        <v>39951069</v>
      </c>
      <c r="AL72" s="45"/>
      <c r="AM72" s="38">
        <f t="shared" si="86"/>
        <v>122.2911303856944</v>
      </c>
      <c r="AN72" s="38"/>
      <c r="AO72" s="38"/>
      <c r="AP72" s="39">
        <f t="shared" si="99"/>
        <v>11.648350235380764</v>
      </c>
      <c r="AQ72" s="39"/>
      <c r="AR72" s="39"/>
      <c r="AS72" s="40">
        <f t="shared" si="74"/>
        <v>10.498579448121902</v>
      </c>
      <c r="AT72" s="29"/>
      <c r="AU72" s="29"/>
      <c r="AV72" s="29"/>
      <c r="AW72" s="29"/>
    </row>
    <row r="73" spans="1:53">
      <c r="B73" t="s">
        <v>59</v>
      </c>
      <c r="C73" t="s">
        <v>37</v>
      </c>
      <c r="D73" t="s">
        <v>112</v>
      </c>
      <c r="E73">
        <v>109081053.6099</v>
      </c>
      <c r="F73">
        <v>45665810</v>
      </c>
      <c r="G73">
        <v>15239489</v>
      </c>
      <c r="H73">
        <v>7964980</v>
      </c>
      <c r="I73" t="s">
        <v>33</v>
      </c>
      <c r="J73">
        <f t="shared" si="96"/>
        <v>4</v>
      </c>
      <c r="K73">
        <f t="shared" si="97"/>
        <v>1</v>
      </c>
      <c r="L73">
        <f>VLOOKUP(kdt_cube[[#This Row],[CHANNEL]], $O$23:$P$27, 2, FALSE)</f>
        <v>1</v>
      </c>
      <c r="M73">
        <f t="shared" si="98"/>
        <v>4</v>
      </c>
      <c r="T73" s="46">
        <v>3</v>
      </c>
      <c r="U73" t="s">
        <v>61</v>
      </c>
      <c r="V73">
        <v>5</v>
      </c>
      <c r="W73" t="s">
        <v>119</v>
      </c>
      <c r="X73">
        <v>170809332.00839999</v>
      </c>
      <c r="Y73">
        <v>3352228</v>
      </c>
      <c r="Z73">
        <v>31470892</v>
      </c>
      <c r="AB73" s="29"/>
      <c r="AC73" s="29" t="str">
        <f t="shared" si="77"/>
        <v>LY</v>
      </c>
      <c r="AD73" s="41" t="str">
        <f t="shared" si="78"/>
        <v>Produce</v>
      </c>
      <c r="AE73" s="44">
        <f t="shared" si="79"/>
        <v>170809332.00839999</v>
      </c>
      <c r="AF73" s="29"/>
      <c r="AG73" s="29"/>
      <c r="AH73" s="45">
        <f t="shared" si="73"/>
        <v>3352228</v>
      </c>
      <c r="AI73" s="29"/>
      <c r="AJ73" s="29"/>
      <c r="AK73" s="45">
        <f t="shared" si="84"/>
        <v>31470892</v>
      </c>
      <c r="AL73" s="29"/>
      <c r="AM73" s="38">
        <f t="shared" si="86"/>
        <v>50.95397210702852</v>
      </c>
      <c r="AN73" s="29"/>
      <c r="AO73" s="29"/>
      <c r="AP73" s="39">
        <f t="shared" si="99"/>
        <v>9.388052363980016</v>
      </c>
      <c r="AQ73" s="29"/>
      <c r="AR73" s="29"/>
      <c r="AS73" s="40">
        <f t="shared" si="74"/>
        <v>5.4275338623512797</v>
      </c>
      <c r="AT73" s="29"/>
      <c r="AU73" s="29"/>
      <c r="AV73" s="29"/>
      <c r="AW73" s="29"/>
    </row>
    <row r="74" spans="1:53">
      <c r="B74" t="s">
        <v>61</v>
      </c>
      <c r="C74" t="s">
        <v>36</v>
      </c>
      <c r="D74" t="s">
        <v>94</v>
      </c>
      <c r="E74">
        <v>6681637.5188999996</v>
      </c>
      <c r="F74">
        <v>2926387</v>
      </c>
      <c r="G74">
        <v>1576703</v>
      </c>
      <c r="H74">
        <v>964141</v>
      </c>
      <c r="I74" t="s">
        <v>33</v>
      </c>
      <c r="J74">
        <f t="shared" si="96"/>
        <v>2</v>
      </c>
      <c r="K74">
        <f t="shared" si="97"/>
        <v>3</v>
      </c>
      <c r="L74">
        <f>VLOOKUP(kdt_cube[[#This Row],[CHANNEL]], $O$23:$P$27, 2, FALSE)</f>
        <v>1</v>
      </c>
      <c r="M74">
        <f t="shared" si="98"/>
        <v>8</v>
      </c>
      <c r="T74">
        <v>3</v>
      </c>
      <c r="U74" t="s">
        <v>61</v>
      </c>
      <c r="V74">
        <v>6</v>
      </c>
      <c r="W74" t="s">
        <v>87</v>
      </c>
      <c r="X74">
        <v>153286745.6437</v>
      </c>
      <c r="Y74">
        <v>3189180</v>
      </c>
      <c r="Z74">
        <v>15907162</v>
      </c>
      <c r="AB74" s="29"/>
      <c r="AC74" s="29" t="str">
        <f t="shared" si="77"/>
        <v>LY</v>
      </c>
      <c r="AD74" s="41" t="str">
        <f t="shared" si="78"/>
        <v>GM</v>
      </c>
      <c r="AE74" s="44">
        <f t="shared" si="79"/>
        <v>153286745.6437</v>
      </c>
      <c r="AF74" s="29"/>
      <c r="AG74" s="29"/>
      <c r="AH74" s="45">
        <f t="shared" si="73"/>
        <v>3189180</v>
      </c>
      <c r="AI74" s="29"/>
      <c r="AJ74" s="29"/>
      <c r="AK74" s="45">
        <f t="shared" si="84"/>
        <v>15907162</v>
      </c>
      <c r="AL74" s="29"/>
      <c r="AM74" s="38">
        <f t="shared" si="86"/>
        <v>48.064626532117977</v>
      </c>
      <c r="AN74" s="29"/>
      <c r="AO74" s="29"/>
      <c r="AP74" s="39">
        <f t="shared" si="99"/>
        <v>4.987853303984096</v>
      </c>
      <c r="AQ74" s="29"/>
      <c r="AR74" s="29"/>
      <c r="AS74" s="40">
        <f t="shared" si="74"/>
        <v>9.6363352333810397</v>
      </c>
      <c r="AT74" s="29"/>
      <c r="AU74" s="29"/>
      <c r="AV74" s="29"/>
      <c r="AW74" s="29"/>
    </row>
    <row r="75" spans="1:53">
      <c r="A75">
        <v>1</v>
      </c>
      <c r="B75" t="s">
        <v>61</v>
      </c>
      <c r="C75" t="s">
        <v>41</v>
      </c>
      <c r="D75" t="s">
        <v>33</v>
      </c>
      <c r="E75">
        <v>1547077052.7179</v>
      </c>
      <c r="F75">
        <v>798346655</v>
      </c>
      <c r="G75">
        <v>47931794</v>
      </c>
      <c r="H75">
        <v>2959136</v>
      </c>
      <c r="I75" t="s">
        <v>116</v>
      </c>
      <c r="J75">
        <f t="shared" si="96"/>
        <v>1</v>
      </c>
      <c r="K75">
        <f t="shared" si="97"/>
        <v>3</v>
      </c>
      <c r="L75">
        <f>VLOOKUP(kdt_cube[[#This Row],[CHANNEL]], $O$23:$P$27, 2, FALSE)</f>
        <v>2</v>
      </c>
      <c r="M75">
        <f t="shared" si="98"/>
        <v>1</v>
      </c>
      <c r="T75">
        <v>3</v>
      </c>
      <c r="U75" t="s">
        <v>61</v>
      </c>
      <c r="V75">
        <v>7</v>
      </c>
      <c r="W75" t="s">
        <v>114</v>
      </c>
      <c r="X75">
        <v>106239008.92219999</v>
      </c>
      <c r="Y75">
        <v>2142497</v>
      </c>
      <c r="Z75">
        <v>6662482</v>
      </c>
      <c r="AB75" s="29"/>
      <c r="AC75" s="29" t="str">
        <f t="shared" ref="AC75:AC76" si="100">U75</f>
        <v>LY</v>
      </c>
      <c r="AD75" s="41" t="str">
        <f t="shared" ref="AD75:AD76" si="101">W75</f>
        <v>Clothing</v>
      </c>
      <c r="AE75" s="44">
        <f t="shared" ref="AE75:AE76" si="102">X75</f>
        <v>106239008.92219999</v>
      </c>
      <c r="AF75" s="29"/>
      <c r="AG75" s="29"/>
      <c r="AH75" s="45">
        <f t="shared" si="73"/>
        <v>2142497</v>
      </c>
      <c r="AI75" s="29"/>
      <c r="AJ75" s="29"/>
      <c r="AK75" s="45">
        <f t="shared" si="84"/>
        <v>6662482</v>
      </c>
      <c r="AL75" s="29"/>
      <c r="AM75" s="38">
        <f t="shared" si="86"/>
        <v>49.586538007847849</v>
      </c>
      <c r="AN75" s="29"/>
      <c r="AO75" s="29"/>
      <c r="AP75" s="39">
        <f t="shared" si="99"/>
        <v>3.1096809003699888</v>
      </c>
      <c r="AQ75" s="29"/>
      <c r="AR75" s="29"/>
      <c r="AS75" s="40">
        <f t="shared" si="74"/>
        <v>15.945860555000372</v>
      </c>
      <c r="AT75" s="29"/>
      <c r="AU75" s="29"/>
      <c r="AV75" s="29"/>
      <c r="AW75" s="29"/>
    </row>
    <row r="76" spans="1:53">
      <c r="A76">
        <v>3</v>
      </c>
      <c r="B76" t="s">
        <v>61</v>
      </c>
      <c r="C76" t="s">
        <v>36</v>
      </c>
      <c r="D76" t="s">
        <v>33</v>
      </c>
      <c r="E76">
        <v>97082558.783600003</v>
      </c>
      <c r="F76">
        <v>55282189</v>
      </c>
      <c r="G76">
        <v>1379583</v>
      </c>
      <c r="H76">
        <v>414034</v>
      </c>
      <c r="I76" t="s">
        <v>93</v>
      </c>
      <c r="J76">
        <f t="shared" si="96"/>
        <v>2</v>
      </c>
      <c r="K76">
        <f t="shared" si="97"/>
        <v>3</v>
      </c>
      <c r="L76">
        <f>VLOOKUP(kdt_cube[[#This Row],[CHANNEL]], $O$23:$P$27, 2, FALSE)</f>
        <v>3</v>
      </c>
      <c r="M76">
        <f t="shared" si="98"/>
        <v>1</v>
      </c>
      <c r="T76">
        <v>3</v>
      </c>
      <c r="U76" t="s">
        <v>61</v>
      </c>
      <c r="V76">
        <v>8</v>
      </c>
      <c r="W76" t="s">
        <v>94</v>
      </c>
      <c r="X76">
        <v>25386601.9626</v>
      </c>
      <c r="Y76">
        <v>2207437</v>
      </c>
      <c r="Z76">
        <v>6664957</v>
      </c>
      <c r="AB76" s="29"/>
      <c r="AC76" s="29" t="str">
        <f t="shared" si="100"/>
        <v>LY</v>
      </c>
      <c r="AD76" s="41" t="str">
        <f t="shared" si="101"/>
        <v>OTHER</v>
      </c>
      <c r="AE76" s="44">
        <f t="shared" si="102"/>
        <v>25386601.9626</v>
      </c>
      <c r="AF76" s="29"/>
      <c r="AG76" s="29"/>
      <c r="AH76" s="45">
        <f t="shared" si="73"/>
        <v>2207437</v>
      </c>
      <c r="AI76" s="29"/>
      <c r="AJ76" s="29"/>
      <c r="AK76" s="45">
        <f t="shared" si="84"/>
        <v>6664957</v>
      </c>
      <c r="AL76" s="29"/>
      <c r="AM76" s="38">
        <f t="shared" si="86"/>
        <v>11.500487652694051</v>
      </c>
      <c r="AN76" s="29"/>
      <c r="AO76" s="29"/>
      <c r="AP76" s="39">
        <f t="shared" si="99"/>
        <v>3.0193192376498175</v>
      </c>
      <c r="AQ76" s="29"/>
      <c r="AR76" s="29"/>
      <c r="AS76" s="40">
        <f t="shared" si="74"/>
        <v>3.808967104003822</v>
      </c>
      <c r="AT76" s="29"/>
      <c r="AU76" s="29"/>
      <c r="AV76" s="29"/>
      <c r="AW76" s="29"/>
    </row>
    <row r="77" spans="1:53">
      <c r="B77" t="s">
        <v>59</v>
      </c>
      <c r="C77" t="s">
        <v>41</v>
      </c>
      <c r="D77" t="s">
        <v>114</v>
      </c>
      <c r="E77">
        <v>96223444.606299996</v>
      </c>
      <c r="F77">
        <v>12638590</v>
      </c>
      <c r="G77">
        <v>5869356</v>
      </c>
      <c r="H77">
        <v>2015890</v>
      </c>
      <c r="I77" t="s">
        <v>33</v>
      </c>
      <c r="J77">
        <f t="shared" si="96"/>
        <v>1</v>
      </c>
      <c r="K77">
        <f t="shared" si="97"/>
        <v>1</v>
      </c>
      <c r="L77">
        <f>VLOOKUP(kdt_cube[[#This Row],[CHANNEL]], $O$23:$P$27, 2, FALSE)</f>
        <v>1</v>
      </c>
      <c r="M77">
        <f t="shared" si="98"/>
        <v>7</v>
      </c>
    </row>
    <row r="78" spans="1:53">
      <c r="B78" t="s">
        <v>59</v>
      </c>
      <c r="C78" t="s">
        <v>36</v>
      </c>
      <c r="D78" t="s">
        <v>94</v>
      </c>
      <c r="E78">
        <v>6997134.585</v>
      </c>
      <c r="F78">
        <v>2967197</v>
      </c>
      <c r="G78">
        <v>1584060</v>
      </c>
      <c r="H78">
        <v>980626</v>
      </c>
      <c r="I78" t="s">
        <v>33</v>
      </c>
      <c r="J78">
        <f t="shared" si="96"/>
        <v>2</v>
      </c>
      <c r="K78">
        <f t="shared" si="97"/>
        <v>1</v>
      </c>
      <c r="L78">
        <f>VLOOKUP(kdt_cube[[#This Row],[CHANNEL]], $O$23:$P$27, 2, FALSE)</f>
        <v>1</v>
      </c>
      <c r="M78">
        <f t="shared" si="98"/>
        <v>8</v>
      </c>
    </row>
    <row r="79" spans="1:53">
      <c r="A79">
        <v>2</v>
      </c>
      <c r="B79" t="s">
        <v>61</v>
      </c>
      <c r="C79" t="s">
        <v>37</v>
      </c>
      <c r="D79" t="s">
        <v>33</v>
      </c>
      <c r="E79">
        <v>86947631.480499998</v>
      </c>
      <c r="F79">
        <v>51906062</v>
      </c>
      <c r="G79">
        <v>941197</v>
      </c>
      <c r="H79">
        <v>556917</v>
      </c>
      <c r="I79" t="s">
        <v>92</v>
      </c>
      <c r="J79">
        <f t="shared" si="96"/>
        <v>4</v>
      </c>
      <c r="K79">
        <f t="shared" si="97"/>
        <v>3</v>
      </c>
      <c r="L79">
        <f>VLOOKUP(kdt_cube[[#This Row],[CHANNEL]], $O$23:$P$27, 2, FALSE)</f>
        <v>4</v>
      </c>
      <c r="M79">
        <f t="shared" si="98"/>
        <v>1</v>
      </c>
    </row>
    <row r="80" spans="1:53">
      <c r="B80" t="s">
        <v>61</v>
      </c>
      <c r="C80" t="s">
        <v>36</v>
      </c>
      <c r="D80" t="s">
        <v>90</v>
      </c>
      <c r="E80">
        <v>242382313.7978</v>
      </c>
      <c r="F80">
        <v>134428677</v>
      </c>
      <c r="G80">
        <v>10276284</v>
      </c>
      <c r="H80">
        <v>2464918</v>
      </c>
      <c r="I80" t="s">
        <v>33</v>
      </c>
      <c r="J80">
        <f t="shared" si="96"/>
        <v>2</v>
      </c>
      <c r="K80">
        <f t="shared" si="97"/>
        <v>3</v>
      </c>
      <c r="L80">
        <f>VLOOKUP(kdt_cube[[#This Row],[CHANNEL]], $O$23:$P$27, 2, FALSE)</f>
        <v>1</v>
      </c>
      <c r="M80">
        <f t="shared" si="98"/>
        <v>2</v>
      </c>
    </row>
    <row r="81" spans="1:13">
      <c r="B81" t="s">
        <v>59</v>
      </c>
      <c r="C81" t="s">
        <v>41</v>
      </c>
      <c r="D81" t="s">
        <v>90</v>
      </c>
      <c r="E81">
        <v>724358983.35720003</v>
      </c>
      <c r="F81">
        <v>399035362</v>
      </c>
      <c r="G81">
        <v>42652907</v>
      </c>
      <c r="H81">
        <v>3316225</v>
      </c>
      <c r="I81" t="s">
        <v>33</v>
      </c>
      <c r="J81">
        <f t="shared" si="96"/>
        <v>1</v>
      </c>
      <c r="K81">
        <f t="shared" si="97"/>
        <v>1</v>
      </c>
      <c r="L81">
        <f>VLOOKUP(kdt_cube[[#This Row],[CHANNEL]], $O$23:$P$27, 2, FALSE)</f>
        <v>1</v>
      </c>
      <c r="M81">
        <f t="shared" si="98"/>
        <v>2</v>
      </c>
    </row>
    <row r="82" spans="1:13">
      <c r="B82" t="s">
        <v>59</v>
      </c>
      <c r="C82" t="s">
        <v>37</v>
      </c>
      <c r="D82" t="s">
        <v>119</v>
      </c>
      <c r="E82">
        <v>43367646.8068</v>
      </c>
      <c r="F82">
        <v>43652381</v>
      </c>
      <c r="G82">
        <v>10465118</v>
      </c>
      <c r="H82">
        <v>6036029</v>
      </c>
      <c r="I82" t="s">
        <v>33</v>
      </c>
      <c r="J82">
        <f t="shared" si="96"/>
        <v>4</v>
      </c>
      <c r="K82">
        <f t="shared" si="97"/>
        <v>1</v>
      </c>
      <c r="L82">
        <f>VLOOKUP(kdt_cube[[#This Row],[CHANNEL]], $O$23:$P$27, 2, FALSE)</f>
        <v>1</v>
      </c>
      <c r="M82">
        <f t="shared" si="98"/>
        <v>5</v>
      </c>
    </row>
    <row r="83" spans="1:13">
      <c r="B83" t="s">
        <v>61</v>
      </c>
      <c r="C83" t="s">
        <v>41</v>
      </c>
      <c r="D83" t="s">
        <v>119</v>
      </c>
      <c r="E83">
        <v>170809332.00839999</v>
      </c>
      <c r="F83">
        <v>190287873</v>
      </c>
      <c r="G83">
        <v>31470892</v>
      </c>
      <c r="H83">
        <v>3352228</v>
      </c>
      <c r="I83" t="s">
        <v>33</v>
      </c>
      <c r="J83">
        <f t="shared" si="96"/>
        <v>1</v>
      </c>
      <c r="K83">
        <f t="shared" si="97"/>
        <v>3</v>
      </c>
      <c r="L83">
        <f>VLOOKUP(kdt_cube[[#This Row],[CHANNEL]], $O$23:$P$27, 2, FALSE)</f>
        <v>1</v>
      </c>
      <c r="M83">
        <f t="shared" si="98"/>
        <v>5</v>
      </c>
    </row>
    <row r="84" spans="1:13">
      <c r="B84" t="s">
        <v>59</v>
      </c>
      <c r="C84" t="s">
        <v>36</v>
      </c>
      <c r="D84" t="s">
        <v>113</v>
      </c>
      <c r="E84">
        <v>194407902.97690001</v>
      </c>
      <c r="F84">
        <v>111675727</v>
      </c>
      <c r="G84">
        <v>9440933</v>
      </c>
      <c r="H84">
        <v>2334192</v>
      </c>
      <c r="I84" t="s">
        <v>33</v>
      </c>
      <c r="J84">
        <f t="shared" si="96"/>
        <v>2</v>
      </c>
      <c r="K84">
        <f t="shared" si="97"/>
        <v>1</v>
      </c>
      <c r="L84">
        <f>VLOOKUP(kdt_cube[[#This Row],[CHANNEL]], $O$23:$P$27, 2, FALSE)</f>
        <v>1</v>
      </c>
      <c r="M84">
        <f t="shared" si="98"/>
        <v>3</v>
      </c>
    </row>
    <row r="85" spans="1:13">
      <c r="A85">
        <v>1</v>
      </c>
      <c r="B85" t="s">
        <v>61</v>
      </c>
      <c r="C85" t="s">
        <v>38</v>
      </c>
      <c r="D85" t="s">
        <v>33</v>
      </c>
      <c r="E85">
        <v>128564082.499</v>
      </c>
      <c r="F85">
        <v>64375875</v>
      </c>
      <c r="G85">
        <v>5136488</v>
      </c>
      <c r="H85">
        <v>2776598</v>
      </c>
      <c r="I85" t="s">
        <v>116</v>
      </c>
      <c r="J85">
        <f t="shared" si="96"/>
        <v>6</v>
      </c>
      <c r="K85">
        <f t="shared" si="97"/>
        <v>3</v>
      </c>
      <c r="L85">
        <f>VLOOKUP(kdt_cube[[#This Row],[CHANNEL]], $O$23:$P$27, 2, FALSE)</f>
        <v>2</v>
      </c>
      <c r="M85">
        <f t="shared" si="98"/>
        <v>1</v>
      </c>
    </row>
    <row r="86" spans="1:13">
      <c r="B86" t="s">
        <v>61</v>
      </c>
      <c r="C86" t="s">
        <v>41</v>
      </c>
      <c r="D86" t="s">
        <v>113</v>
      </c>
      <c r="E86">
        <v>732663354.30789995</v>
      </c>
      <c r="F86">
        <v>449308228</v>
      </c>
      <c r="G86">
        <v>45454340</v>
      </c>
      <c r="H86">
        <v>3430066</v>
      </c>
      <c r="I86" t="s">
        <v>33</v>
      </c>
      <c r="J86">
        <f t="shared" si="96"/>
        <v>1</v>
      </c>
      <c r="K86">
        <f t="shared" si="97"/>
        <v>3</v>
      </c>
      <c r="L86">
        <f>VLOOKUP(kdt_cube[[#This Row],[CHANNEL]], $O$23:$P$27, 2, FALSE)</f>
        <v>1</v>
      </c>
      <c r="M86">
        <f t="shared" si="98"/>
        <v>3</v>
      </c>
    </row>
    <row r="87" spans="1:13">
      <c r="B87" t="s">
        <v>61</v>
      </c>
      <c r="C87" t="s">
        <v>36</v>
      </c>
      <c r="D87" t="s">
        <v>112</v>
      </c>
      <c r="E87">
        <v>114131036.1585</v>
      </c>
      <c r="F87">
        <v>46864906</v>
      </c>
      <c r="G87">
        <v>9290455</v>
      </c>
      <c r="H87">
        <v>2435637</v>
      </c>
      <c r="I87" t="s">
        <v>33</v>
      </c>
      <c r="J87">
        <f t="shared" si="96"/>
        <v>2</v>
      </c>
      <c r="K87">
        <f t="shared" si="97"/>
        <v>3</v>
      </c>
      <c r="L87">
        <f>VLOOKUP(kdt_cube[[#This Row],[CHANNEL]], $O$23:$P$27, 2, FALSE)</f>
        <v>1</v>
      </c>
      <c r="M87">
        <f t="shared" si="98"/>
        <v>4</v>
      </c>
    </row>
    <row r="88" spans="1:13">
      <c r="B88" t="s">
        <v>59</v>
      </c>
      <c r="C88" t="s">
        <v>36</v>
      </c>
      <c r="D88" t="s">
        <v>87</v>
      </c>
      <c r="E88">
        <v>54580350.988700002</v>
      </c>
      <c r="F88">
        <v>14416772</v>
      </c>
      <c r="G88">
        <v>4340240</v>
      </c>
      <c r="H88">
        <v>1919129</v>
      </c>
      <c r="I88" t="s">
        <v>33</v>
      </c>
      <c r="J88">
        <f t="shared" si="96"/>
        <v>2</v>
      </c>
      <c r="K88">
        <f t="shared" si="97"/>
        <v>1</v>
      </c>
      <c r="L88">
        <f>VLOOKUP(kdt_cube[[#This Row],[CHANNEL]], $O$23:$P$27, 2, FALSE)</f>
        <v>1</v>
      </c>
      <c r="M88">
        <f t="shared" si="98"/>
        <v>6</v>
      </c>
    </row>
    <row r="89" spans="1:13">
      <c r="B89" t="s">
        <v>61</v>
      </c>
      <c r="C89" t="s">
        <v>37</v>
      </c>
      <c r="D89" t="s">
        <v>119</v>
      </c>
      <c r="E89">
        <v>44239629.8653</v>
      </c>
      <c r="F89">
        <v>47362967</v>
      </c>
      <c r="G89">
        <v>10715991</v>
      </c>
      <c r="H89">
        <v>6192456</v>
      </c>
      <c r="I89" t="s">
        <v>33</v>
      </c>
      <c r="J89">
        <f t="shared" si="96"/>
        <v>4</v>
      </c>
      <c r="K89">
        <f t="shared" si="97"/>
        <v>3</v>
      </c>
      <c r="L89">
        <f>VLOOKUP(kdt_cube[[#This Row],[CHANNEL]], $O$23:$P$27, 2, FALSE)</f>
        <v>1</v>
      </c>
      <c r="M89">
        <f t="shared" si="98"/>
        <v>5</v>
      </c>
    </row>
    <row r="90" spans="1:13">
      <c r="A90">
        <v>2</v>
      </c>
      <c r="B90" t="s">
        <v>61</v>
      </c>
      <c r="C90" t="s">
        <v>38</v>
      </c>
      <c r="D90" t="s">
        <v>33</v>
      </c>
      <c r="E90">
        <v>16621810.589500001</v>
      </c>
      <c r="F90">
        <v>10488544</v>
      </c>
      <c r="G90">
        <v>197789</v>
      </c>
      <c r="H90">
        <v>145621</v>
      </c>
      <c r="I90" t="s">
        <v>92</v>
      </c>
      <c r="J90">
        <f t="shared" si="96"/>
        <v>6</v>
      </c>
      <c r="K90">
        <f t="shared" si="97"/>
        <v>3</v>
      </c>
      <c r="L90">
        <f>VLOOKUP(kdt_cube[[#This Row],[CHANNEL]], $O$23:$P$27, 2, FALSE)</f>
        <v>4</v>
      </c>
      <c r="M90">
        <f t="shared" si="98"/>
        <v>1</v>
      </c>
    </row>
    <row r="91" spans="1:13">
      <c r="B91" t="s">
        <v>61</v>
      </c>
      <c r="C91" t="s">
        <v>37</v>
      </c>
      <c r="D91" t="s">
        <v>112</v>
      </c>
      <c r="E91">
        <v>112653909.5372</v>
      </c>
      <c r="F91">
        <v>48499192</v>
      </c>
      <c r="G91">
        <v>15041285</v>
      </c>
      <c r="H91">
        <v>7998023</v>
      </c>
      <c r="I91" t="s">
        <v>33</v>
      </c>
      <c r="J91">
        <f t="shared" si="96"/>
        <v>4</v>
      </c>
      <c r="K91">
        <f t="shared" si="97"/>
        <v>3</v>
      </c>
      <c r="L91">
        <f>VLOOKUP(kdt_cube[[#This Row],[CHANNEL]], $O$23:$P$27, 2, FALSE)</f>
        <v>1</v>
      </c>
      <c r="M91">
        <f t="shared" si="98"/>
        <v>4</v>
      </c>
    </row>
    <row r="92" spans="1:13">
      <c r="B92" t="s">
        <v>61</v>
      </c>
      <c r="C92" t="s">
        <v>33</v>
      </c>
      <c r="D92" t="s">
        <v>90</v>
      </c>
      <c r="E92">
        <v>1456294167.5283</v>
      </c>
      <c r="F92">
        <v>825426702</v>
      </c>
      <c r="G92">
        <v>96904707</v>
      </c>
      <c r="H92">
        <v>19522484</v>
      </c>
      <c r="I92" t="s">
        <v>33</v>
      </c>
      <c r="J92">
        <f t="shared" si="96"/>
        <v>0</v>
      </c>
      <c r="K92">
        <f t="shared" si="97"/>
        <v>3</v>
      </c>
      <c r="L92">
        <f>VLOOKUP(kdt_cube[[#This Row],[CHANNEL]], $O$23:$P$27, 2, FALSE)</f>
        <v>1</v>
      </c>
      <c r="M92">
        <f t="shared" si="98"/>
        <v>2</v>
      </c>
    </row>
    <row r="93" spans="1:13">
      <c r="A93">
        <v>2</v>
      </c>
      <c r="B93" t="s">
        <v>61</v>
      </c>
      <c r="C93" t="s">
        <v>33</v>
      </c>
      <c r="D93" t="s">
        <v>33</v>
      </c>
      <c r="E93">
        <v>839933039.74399996</v>
      </c>
      <c r="F93">
        <v>526536867</v>
      </c>
      <c r="G93">
        <v>9139584</v>
      </c>
      <c r="H93">
        <v>1971146</v>
      </c>
      <c r="I93" t="s">
        <v>92</v>
      </c>
      <c r="J93">
        <f t="shared" si="96"/>
        <v>0</v>
      </c>
      <c r="K93">
        <f t="shared" si="97"/>
        <v>3</v>
      </c>
      <c r="L93">
        <f>VLOOKUP(kdt_cube[[#This Row],[CHANNEL]], $O$23:$P$27, 2, FALSE)</f>
        <v>4</v>
      </c>
      <c r="M93">
        <f t="shared" si="98"/>
        <v>1</v>
      </c>
    </row>
    <row r="94" spans="1:13">
      <c r="B94" t="s">
        <v>61</v>
      </c>
      <c r="C94" t="s">
        <v>38</v>
      </c>
      <c r="D94" t="s">
        <v>113</v>
      </c>
      <c r="E94">
        <v>42613292.464000002</v>
      </c>
      <c r="F94">
        <v>26102482</v>
      </c>
      <c r="G94">
        <v>3715945</v>
      </c>
      <c r="H94">
        <v>2300981</v>
      </c>
      <c r="I94" t="s">
        <v>33</v>
      </c>
      <c r="J94">
        <f t="shared" si="96"/>
        <v>6</v>
      </c>
      <c r="K94">
        <f t="shared" si="97"/>
        <v>3</v>
      </c>
      <c r="L94">
        <f>VLOOKUP(kdt_cube[[#This Row],[CHANNEL]], $O$23:$P$27, 2, FALSE)</f>
        <v>1</v>
      </c>
      <c r="M94">
        <f t="shared" si="98"/>
        <v>3</v>
      </c>
    </row>
    <row r="95" spans="1:13">
      <c r="A95">
        <v>2</v>
      </c>
      <c r="B95" t="s">
        <v>59</v>
      </c>
      <c r="C95" t="s">
        <v>36</v>
      </c>
      <c r="D95" t="s">
        <v>33</v>
      </c>
      <c r="E95">
        <v>156543431.336</v>
      </c>
      <c r="F95">
        <v>93256310</v>
      </c>
      <c r="G95">
        <v>1764128</v>
      </c>
      <c r="H95">
        <v>476264</v>
      </c>
      <c r="I95" t="s">
        <v>92</v>
      </c>
      <c r="J95">
        <f t="shared" si="96"/>
        <v>2</v>
      </c>
      <c r="K95">
        <f t="shared" si="97"/>
        <v>1</v>
      </c>
      <c r="L95">
        <f>VLOOKUP(kdt_cube[[#This Row],[CHANNEL]], $O$23:$P$27, 2, FALSE)</f>
        <v>4</v>
      </c>
      <c r="M95">
        <f t="shared" si="98"/>
        <v>1</v>
      </c>
    </row>
    <row r="96" spans="1:13">
      <c r="B96" t="s">
        <v>61</v>
      </c>
      <c r="C96" t="s">
        <v>41</v>
      </c>
      <c r="D96" t="s">
        <v>90</v>
      </c>
      <c r="E96">
        <v>800388807.87390006</v>
      </c>
      <c r="F96">
        <v>455648806</v>
      </c>
      <c r="G96">
        <v>44748363</v>
      </c>
      <c r="H96">
        <v>3434512</v>
      </c>
      <c r="I96" t="s">
        <v>33</v>
      </c>
      <c r="J96">
        <f t="shared" si="96"/>
        <v>1</v>
      </c>
      <c r="K96">
        <f t="shared" si="97"/>
        <v>3</v>
      </c>
      <c r="L96">
        <f>VLOOKUP(kdt_cube[[#This Row],[CHANNEL]], $O$23:$P$27, 2, FALSE)</f>
        <v>1</v>
      </c>
      <c r="M96">
        <f t="shared" si="98"/>
        <v>2</v>
      </c>
    </row>
    <row r="97" spans="1:13">
      <c r="B97" t="s">
        <v>61</v>
      </c>
      <c r="C97" t="s">
        <v>37</v>
      </c>
      <c r="D97" t="s">
        <v>113</v>
      </c>
      <c r="E97">
        <v>192961616.14129999</v>
      </c>
      <c r="F97">
        <v>117526243</v>
      </c>
      <c r="G97">
        <v>18858854</v>
      </c>
      <c r="H97">
        <v>8850130</v>
      </c>
      <c r="I97" t="s">
        <v>33</v>
      </c>
      <c r="J97">
        <f t="shared" si="96"/>
        <v>4</v>
      </c>
      <c r="K97">
        <f t="shared" si="97"/>
        <v>3</v>
      </c>
      <c r="L97">
        <f>VLOOKUP(kdt_cube[[#This Row],[CHANNEL]], $O$23:$P$27, 2, FALSE)</f>
        <v>1</v>
      </c>
      <c r="M97">
        <f t="shared" si="98"/>
        <v>3</v>
      </c>
    </row>
    <row r="98" spans="1:13">
      <c r="B98" t="s">
        <v>61</v>
      </c>
      <c r="C98" t="s">
        <v>38</v>
      </c>
      <c r="D98" t="s">
        <v>112</v>
      </c>
      <c r="E98">
        <v>26410392.199700002</v>
      </c>
      <c r="F98">
        <v>11088749</v>
      </c>
      <c r="G98">
        <v>3088057</v>
      </c>
      <c r="H98">
        <v>2009947</v>
      </c>
      <c r="I98" t="s">
        <v>33</v>
      </c>
      <c r="J98">
        <f t="shared" si="96"/>
        <v>6</v>
      </c>
      <c r="K98">
        <f t="shared" si="97"/>
        <v>3</v>
      </c>
      <c r="L98">
        <f>VLOOKUP(kdt_cube[[#This Row],[CHANNEL]], $O$23:$P$27, 2, FALSE)</f>
        <v>1</v>
      </c>
      <c r="M98">
        <f t="shared" si="98"/>
        <v>4</v>
      </c>
    </row>
    <row r="99" spans="1:13">
      <c r="B99" t="s">
        <v>61</v>
      </c>
      <c r="C99" t="s">
        <v>36</v>
      </c>
      <c r="D99" t="s">
        <v>119</v>
      </c>
      <c r="E99">
        <v>46915303.780699998</v>
      </c>
      <c r="F99">
        <v>51670809</v>
      </c>
      <c r="G99">
        <v>7447027</v>
      </c>
      <c r="H99">
        <v>2250195</v>
      </c>
      <c r="I99" t="s">
        <v>33</v>
      </c>
      <c r="J99">
        <f t="shared" si="96"/>
        <v>2</v>
      </c>
      <c r="K99">
        <f t="shared" si="97"/>
        <v>3</v>
      </c>
      <c r="L99">
        <f>VLOOKUP(kdt_cube[[#This Row],[CHANNEL]], $O$23:$P$27, 2, FALSE)</f>
        <v>1</v>
      </c>
      <c r="M99">
        <f t="shared" si="98"/>
        <v>5</v>
      </c>
    </row>
    <row r="100" spans="1:13">
      <c r="A100">
        <v>3</v>
      </c>
      <c r="B100" t="s">
        <v>61</v>
      </c>
      <c r="C100" t="s">
        <v>35</v>
      </c>
      <c r="D100" t="s">
        <v>33</v>
      </c>
      <c r="E100">
        <v>14907356.9033</v>
      </c>
      <c r="F100">
        <v>9862863</v>
      </c>
      <c r="G100">
        <v>626441</v>
      </c>
      <c r="H100">
        <v>156925</v>
      </c>
      <c r="I100" t="s">
        <v>93</v>
      </c>
      <c r="J100">
        <f t="shared" ref="J100:J135" si="103">VLOOKUP(C100, $O$5:$P$13, 2, FALSE)</f>
        <v>3</v>
      </c>
      <c r="K100">
        <f t="shared" ref="K100:K135" si="104">VLOOKUP(B100,$O$16:$P$19, 2, FALSE)</f>
        <v>3</v>
      </c>
      <c r="L100">
        <f>VLOOKUP(kdt_cube[[#This Row],[CHANNEL]], $O$23:$P$27, 2, FALSE)</f>
        <v>3</v>
      </c>
      <c r="M100">
        <f t="shared" ref="M100:M135" si="105">VLOOKUP(D100,$O$30:$P$38, 2, FALSE)</f>
        <v>1</v>
      </c>
    </row>
    <row r="101" spans="1:13">
      <c r="A101">
        <v>1</v>
      </c>
      <c r="B101" t="s">
        <v>59</v>
      </c>
      <c r="C101" t="s">
        <v>41</v>
      </c>
      <c r="D101" t="s">
        <v>33</v>
      </c>
      <c r="E101">
        <v>1410141005.6700001</v>
      </c>
      <c r="F101">
        <v>698840623</v>
      </c>
      <c r="G101">
        <v>46820721</v>
      </c>
      <c r="H101">
        <v>2912956</v>
      </c>
      <c r="I101" t="s">
        <v>116</v>
      </c>
      <c r="J101">
        <f t="shared" si="103"/>
        <v>1</v>
      </c>
      <c r="K101">
        <f t="shared" si="104"/>
        <v>1</v>
      </c>
      <c r="L101">
        <f>VLOOKUP(kdt_cube[[#This Row],[CHANNEL]], $O$23:$P$27, 2, FALSE)</f>
        <v>2</v>
      </c>
      <c r="M101">
        <f t="shared" si="105"/>
        <v>1</v>
      </c>
    </row>
    <row r="102" spans="1:13">
      <c r="B102" t="s">
        <v>59</v>
      </c>
      <c r="C102" t="s">
        <v>36</v>
      </c>
      <c r="D102" t="s">
        <v>33</v>
      </c>
      <c r="E102">
        <v>668419779.46500003</v>
      </c>
      <c r="F102">
        <v>337169902</v>
      </c>
      <c r="G102">
        <v>12231824</v>
      </c>
      <c r="H102">
        <v>2384912</v>
      </c>
      <c r="I102" t="s">
        <v>33</v>
      </c>
      <c r="J102">
        <f t="shared" si="103"/>
        <v>2</v>
      </c>
      <c r="K102">
        <f t="shared" si="104"/>
        <v>1</v>
      </c>
      <c r="L102">
        <f>VLOOKUP(kdt_cube[[#This Row],[CHANNEL]], $O$23:$P$27, 2, FALSE)</f>
        <v>1</v>
      </c>
      <c r="M102">
        <f t="shared" si="105"/>
        <v>1</v>
      </c>
    </row>
    <row r="103" spans="1:13">
      <c r="B103" t="s">
        <v>59</v>
      </c>
      <c r="C103" t="s">
        <v>37</v>
      </c>
      <c r="D103" t="s">
        <v>94</v>
      </c>
      <c r="E103">
        <v>10523731.819599999</v>
      </c>
      <c r="F103">
        <v>4167339</v>
      </c>
      <c r="G103">
        <v>2427314</v>
      </c>
      <c r="H103">
        <v>1964889</v>
      </c>
      <c r="I103" t="s">
        <v>33</v>
      </c>
      <c r="J103">
        <f t="shared" si="103"/>
        <v>4</v>
      </c>
      <c r="K103">
        <f t="shared" si="104"/>
        <v>1</v>
      </c>
      <c r="L103">
        <f>VLOOKUP(kdt_cube[[#This Row],[CHANNEL]], $O$23:$P$27, 2, FALSE)</f>
        <v>1</v>
      </c>
      <c r="M103">
        <f t="shared" si="105"/>
        <v>8</v>
      </c>
    </row>
    <row r="104" spans="1:13">
      <c r="B104" t="s">
        <v>59</v>
      </c>
      <c r="C104" t="s">
        <v>38</v>
      </c>
      <c r="D104" t="s">
        <v>113</v>
      </c>
      <c r="E104">
        <v>40812645.539899997</v>
      </c>
      <c r="F104">
        <v>24621675</v>
      </c>
      <c r="G104">
        <v>3831903</v>
      </c>
      <c r="H104">
        <v>2308045</v>
      </c>
      <c r="I104" t="s">
        <v>33</v>
      </c>
      <c r="J104">
        <f t="shared" si="103"/>
        <v>6</v>
      </c>
      <c r="K104">
        <f t="shared" si="104"/>
        <v>1</v>
      </c>
      <c r="L104">
        <f>VLOOKUP(kdt_cube[[#This Row],[CHANNEL]], $O$23:$P$27, 2, FALSE)</f>
        <v>1</v>
      </c>
      <c r="M104">
        <f t="shared" si="105"/>
        <v>3</v>
      </c>
    </row>
    <row r="105" spans="1:13">
      <c r="A105">
        <v>1</v>
      </c>
      <c r="B105" t="s">
        <v>59</v>
      </c>
      <c r="C105" t="s">
        <v>36</v>
      </c>
      <c r="D105" t="s">
        <v>33</v>
      </c>
      <c r="E105">
        <v>402311539.59069997</v>
      </c>
      <c r="F105">
        <v>183589525</v>
      </c>
      <c r="G105">
        <v>8871001</v>
      </c>
      <c r="H105">
        <v>1968498</v>
      </c>
      <c r="I105" t="s">
        <v>116</v>
      </c>
      <c r="J105">
        <f t="shared" si="103"/>
        <v>2</v>
      </c>
      <c r="K105">
        <f t="shared" si="104"/>
        <v>1</v>
      </c>
      <c r="L105">
        <f>VLOOKUP(kdt_cube[[#This Row],[CHANNEL]], $O$23:$P$27, 2, FALSE)</f>
        <v>2</v>
      </c>
      <c r="M105">
        <f t="shared" si="105"/>
        <v>1</v>
      </c>
    </row>
    <row r="106" spans="1:13">
      <c r="B106" t="s">
        <v>59</v>
      </c>
      <c r="C106" t="s">
        <v>35</v>
      </c>
      <c r="D106" t="s">
        <v>94</v>
      </c>
      <c r="E106">
        <v>8471205.0504999999</v>
      </c>
      <c r="F106">
        <v>3633807</v>
      </c>
      <c r="G106">
        <v>2284986</v>
      </c>
      <c r="H106">
        <v>1142768</v>
      </c>
      <c r="I106" t="s">
        <v>33</v>
      </c>
      <c r="J106">
        <f t="shared" si="103"/>
        <v>3</v>
      </c>
      <c r="K106">
        <f t="shared" si="104"/>
        <v>1</v>
      </c>
      <c r="L106">
        <f>VLOOKUP(kdt_cube[[#This Row],[CHANNEL]], $O$23:$P$27, 2, FALSE)</f>
        <v>1</v>
      </c>
      <c r="M106">
        <f t="shared" si="105"/>
        <v>8</v>
      </c>
    </row>
    <row r="107" spans="1:13">
      <c r="B107" t="s">
        <v>59</v>
      </c>
      <c r="C107" t="s">
        <v>33</v>
      </c>
      <c r="D107" t="s">
        <v>33</v>
      </c>
      <c r="E107">
        <v>4200128496.5889001</v>
      </c>
      <c r="F107">
        <v>2205088855</v>
      </c>
      <c r="G107">
        <v>140948430</v>
      </c>
      <c r="H107">
        <v>21940206</v>
      </c>
      <c r="I107" t="s">
        <v>33</v>
      </c>
      <c r="J107">
        <f t="shared" si="103"/>
        <v>0</v>
      </c>
      <c r="K107">
        <f t="shared" si="104"/>
        <v>1</v>
      </c>
      <c r="L107">
        <f>VLOOKUP(kdt_cube[[#This Row],[CHANNEL]], $O$23:$P$27, 2, FALSE)</f>
        <v>1</v>
      </c>
      <c r="M107">
        <f t="shared" si="105"/>
        <v>1</v>
      </c>
    </row>
    <row r="108" spans="1:13">
      <c r="B108" t="s">
        <v>59</v>
      </c>
      <c r="C108" t="s">
        <v>37</v>
      </c>
      <c r="D108" t="s">
        <v>90</v>
      </c>
      <c r="E108">
        <v>226915272.84259999</v>
      </c>
      <c r="F108">
        <v>119343207</v>
      </c>
      <c r="G108">
        <v>19341964</v>
      </c>
      <c r="H108">
        <v>9062171</v>
      </c>
      <c r="I108" t="s">
        <v>33</v>
      </c>
      <c r="J108">
        <f t="shared" si="103"/>
        <v>4</v>
      </c>
      <c r="K108">
        <f t="shared" si="104"/>
        <v>1</v>
      </c>
      <c r="L108">
        <f>VLOOKUP(kdt_cube[[#This Row],[CHANNEL]], $O$23:$P$27, 2, FALSE)</f>
        <v>1</v>
      </c>
      <c r="M108">
        <f t="shared" si="105"/>
        <v>2</v>
      </c>
    </row>
    <row r="109" spans="1:13">
      <c r="B109" t="s">
        <v>59</v>
      </c>
      <c r="C109" t="s">
        <v>41</v>
      </c>
      <c r="D109" t="s">
        <v>119</v>
      </c>
      <c r="E109">
        <v>158189563.5424</v>
      </c>
      <c r="F109">
        <v>166613524</v>
      </c>
      <c r="G109">
        <v>29334264</v>
      </c>
      <c r="H109">
        <v>3225766</v>
      </c>
      <c r="I109" t="s">
        <v>33</v>
      </c>
      <c r="J109">
        <f t="shared" si="103"/>
        <v>1</v>
      </c>
      <c r="K109">
        <f t="shared" si="104"/>
        <v>1</v>
      </c>
      <c r="L109">
        <f>VLOOKUP(kdt_cube[[#This Row],[CHANNEL]], $O$23:$P$27, 2, FALSE)</f>
        <v>1</v>
      </c>
      <c r="M109">
        <f t="shared" si="105"/>
        <v>5</v>
      </c>
    </row>
    <row r="110" spans="1:13">
      <c r="A110">
        <v>3</v>
      </c>
      <c r="B110" t="s">
        <v>61</v>
      </c>
      <c r="C110" t="s">
        <v>41</v>
      </c>
      <c r="D110" t="s">
        <v>33</v>
      </c>
      <c r="E110">
        <v>307259898.03549999</v>
      </c>
      <c r="F110">
        <v>178716471</v>
      </c>
      <c r="G110">
        <v>5341961</v>
      </c>
      <c r="H110">
        <v>688598</v>
      </c>
      <c r="I110" t="s">
        <v>93</v>
      </c>
      <c r="J110">
        <f t="shared" si="103"/>
        <v>1</v>
      </c>
      <c r="K110">
        <f t="shared" si="104"/>
        <v>3</v>
      </c>
      <c r="L110">
        <f>VLOOKUP(kdt_cube[[#This Row],[CHANNEL]], $O$23:$P$27, 2, FALSE)</f>
        <v>3</v>
      </c>
      <c r="M110">
        <f t="shared" si="105"/>
        <v>1</v>
      </c>
    </row>
    <row r="111" spans="1:13">
      <c r="B111" t="s">
        <v>61</v>
      </c>
      <c r="C111" t="s">
        <v>33</v>
      </c>
      <c r="D111" t="s">
        <v>119</v>
      </c>
      <c r="E111">
        <v>299408289.3251</v>
      </c>
      <c r="F111">
        <v>331325893</v>
      </c>
      <c r="G111">
        <v>61881015</v>
      </c>
      <c r="H111">
        <v>15193722</v>
      </c>
      <c r="I111" t="s">
        <v>33</v>
      </c>
      <c r="J111">
        <f t="shared" si="103"/>
        <v>0</v>
      </c>
      <c r="K111">
        <f t="shared" si="104"/>
        <v>3</v>
      </c>
      <c r="L111">
        <f>VLOOKUP(kdt_cube[[#This Row],[CHANNEL]], $O$23:$P$27, 2, FALSE)</f>
        <v>1</v>
      </c>
      <c r="M111">
        <f t="shared" si="105"/>
        <v>5</v>
      </c>
    </row>
    <row r="112" spans="1:13">
      <c r="B112" t="s">
        <v>59</v>
      </c>
      <c r="C112" t="s">
        <v>36</v>
      </c>
      <c r="D112" t="s">
        <v>119</v>
      </c>
      <c r="E112">
        <v>43442492.554300003</v>
      </c>
      <c r="F112">
        <v>45015569</v>
      </c>
      <c r="G112">
        <v>6885123</v>
      </c>
      <c r="H112">
        <v>2131812</v>
      </c>
      <c r="I112" t="s">
        <v>33</v>
      </c>
      <c r="J112">
        <f t="shared" si="103"/>
        <v>2</v>
      </c>
      <c r="K112">
        <f t="shared" si="104"/>
        <v>1</v>
      </c>
      <c r="L112">
        <f>VLOOKUP(kdt_cube[[#This Row],[CHANNEL]], $O$23:$P$27, 2, FALSE)</f>
        <v>1</v>
      </c>
      <c r="M112">
        <f t="shared" si="105"/>
        <v>5</v>
      </c>
    </row>
    <row r="113" spans="1:13">
      <c r="B113" t="s">
        <v>59</v>
      </c>
      <c r="C113" t="s">
        <v>38</v>
      </c>
      <c r="D113" t="s">
        <v>90</v>
      </c>
      <c r="E113">
        <v>44368842.612499997</v>
      </c>
      <c r="F113">
        <v>24653644</v>
      </c>
      <c r="G113">
        <v>3676576</v>
      </c>
      <c r="H113">
        <v>2301065</v>
      </c>
      <c r="I113" t="s">
        <v>33</v>
      </c>
      <c r="J113">
        <f t="shared" si="103"/>
        <v>6</v>
      </c>
      <c r="K113">
        <f t="shared" si="104"/>
        <v>1</v>
      </c>
      <c r="L113">
        <f>VLOOKUP(kdt_cube[[#This Row],[CHANNEL]], $O$23:$P$27, 2, FALSE)</f>
        <v>1</v>
      </c>
      <c r="M113">
        <f t="shared" si="105"/>
        <v>2</v>
      </c>
    </row>
    <row r="114" spans="1:13">
      <c r="A114">
        <v>2</v>
      </c>
      <c r="B114" t="s">
        <v>61</v>
      </c>
      <c r="C114" t="s">
        <v>35</v>
      </c>
      <c r="D114" t="s">
        <v>33</v>
      </c>
      <c r="E114">
        <v>2852977.4227</v>
      </c>
      <c r="F114">
        <v>2005984</v>
      </c>
      <c r="G114">
        <v>70074</v>
      </c>
      <c r="H114">
        <v>29178</v>
      </c>
      <c r="I114" t="s">
        <v>92</v>
      </c>
      <c r="J114">
        <f t="shared" si="103"/>
        <v>3</v>
      </c>
      <c r="K114">
        <f t="shared" si="104"/>
        <v>3</v>
      </c>
      <c r="L114">
        <f>VLOOKUP(kdt_cube[[#This Row],[CHANNEL]], $O$23:$P$27, 2, FALSE)</f>
        <v>4</v>
      </c>
      <c r="M114">
        <f t="shared" si="105"/>
        <v>1</v>
      </c>
    </row>
    <row r="115" spans="1:13">
      <c r="B115" t="s">
        <v>61</v>
      </c>
      <c r="C115" t="s">
        <v>38</v>
      </c>
      <c r="D115" t="s">
        <v>90</v>
      </c>
      <c r="E115">
        <v>46839605.205600001</v>
      </c>
      <c r="F115">
        <v>27136011</v>
      </c>
      <c r="G115">
        <v>3656788</v>
      </c>
      <c r="H115">
        <v>2323114</v>
      </c>
      <c r="I115" t="s">
        <v>33</v>
      </c>
      <c r="J115">
        <f t="shared" si="103"/>
        <v>6</v>
      </c>
      <c r="K115">
        <f t="shared" si="104"/>
        <v>3</v>
      </c>
      <c r="L115">
        <f>VLOOKUP(kdt_cube[[#This Row],[CHANNEL]], $O$23:$P$27, 2, FALSE)</f>
        <v>1</v>
      </c>
      <c r="M115">
        <f t="shared" si="105"/>
        <v>2</v>
      </c>
    </row>
    <row r="116" spans="1:13">
      <c r="B116" t="s">
        <v>61</v>
      </c>
      <c r="C116" t="s">
        <v>37</v>
      </c>
      <c r="D116" t="s">
        <v>94</v>
      </c>
      <c r="E116">
        <v>8796882.3385000005</v>
      </c>
      <c r="F116">
        <v>3585176</v>
      </c>
      <c r="G116">
        <v>2104781</v>
      </c>
      <c r="H116">
        <v>1717713</v>
      </c>
      <c r="I116" t="s">
        <v>33</v>
      </c>
      <c r="J116">
        <f t="shared" si="103"/>
        <v>4</v>
      </c>
      <c r="K116">
        <f t="shared" si="104"/>
        <v>3</v>
      </c>
      <c r="L116">
        <f>VLOOKUP(kdt_cube[[#This Row],[CHANNEL]], $O$23:$P$27, 2, FALSE)</f>
        <v>1</v>
      </c>
      <c r="M116">
        <f t="shared" si="105"/>
        <v>8</v>
      </c>
    </row>
    <row r="117" spans="1:13">
      <c r="B117" t="s">
        <v>59</v>
      </c>
      <c r="C117" t="s">
        <v>37</v>
      </c>
      <c r="D117" t="s">
        <v>33</v>
      </c>
      <c r="E117">
        <v>725073183.44330001</v>
      </c>
      <c r="F117">
        <v>356580083</v>
      </c>
      <c r="G117">
        <v>30333313</v>
      </c>
      <c r="H117">
        <v>10703648</v>
      </c>
      <c r="I117" t="s">
        <v>33</v>
      </c>
      <c r="J117">
        <f t="shared" si="103"/>
        <v>4</v>
      </c>
      <c r="K117">
        <f t="shared" si="104"/>
        <v>1</v>
      </c>
      <c r="L117">
        <f>VLOOKUP(kdt_cube[[#This Row],[CHANNEL]], $O$23:$P$27, 2, FALSE)</f>
        <v>1</v>
      </c>
      <c r="M117">
        <f t="shared" si="105"/>
        <v>1</v>
      </c>
    </row>
    <row r="118" spans="1:13">
      <c r="B118" t="s">
        <v>61</v>
      </c>
      <c r="C118" t="s">
        <v>38</v>
      </c>
      <c r="D118" t="s">
        <v>114</v>
      </c>
      <c r="E118">
        <v>14066605.0832</v>
      </c>
      <c r="F118">
        <v>1964499</v>
      </c>
      <c r="G118">
        <v>817156</v>
      </c>
      <c r="H118">
        <v>663049</v>
      </c>
      <c r="I118" t="s">
        <v>33</v>
      </c>
      <c r="J118">
        <f t="shared" si="103"/>
        <v>6</v>
      </c>
      <c r="K118">
        <f t="shared" si="104"/>
        <v>3</v>
      </c>
      <c r="L118">
        <f>VLOOKUP(kdt_cube[[#This Row],[CHANNEL]], $O$23:$P$27, 2, FALSE)</f>
        <v>1</v>
      </c>
      <c r="M118">
        <f t="shared" si="105"/>
        <v>7</v>
      </c>
    </row>
    <row r="119" spans="1:13">
      <c r="B119" t="s">
        <v>59</v>
      </c>
      <c r="C119" t="s">
        <v>33</v>
      </c>
      <c r="D119" t="s">
        <v>94</v>
      </c>
      <c r="E119">
        <v>55402487.849399999</v>
      </c>
      <c r="F119">
        <v>23951736</v>
      </c>
      <c r="G119">
        <v>13672938</v>
      </c>
      <c r="H119">
        <v>6763222</v>
      </c>
      <c r="I119" t="s">
        <v>33</v>
      </c>
      <c r="J119">
        <f t="shared" si="103"/>
        <v>0</v>
      </c>
      <c r="K119">
        <f t="shared" si="104"/>
        <v>1</v>
      </c>
      <c r="L119">
        <f>VLOOKUP(kdt_cube[[#This Row],[CHANNEL]], $O$23:$P$27, 2, FALSE)</f>
        <v>1</v>
      </c>
      <c r="M119">
        <f t="shared" si="105"/>
        <v>8</v>
      </c>
    </row>
    <row r="120" spans="1:13">
      <c r="B120" t="s">
        <v>59</v>
      </c>
      <c r="C120" t="s">
        <v>36</v>
      </c>
      <c r="D120" t="s">
        <v>114</v>
      </c>
      <c r="E120">
        <v>46038519.2073</v>
      </c>
      <c r="F120">
        <v>5667223</v>
      </c>
      <c r="G120">
        <v>2223354</v>
      </c>
      <c r="H120">
        <v>1203417</v>
      </c>
      <c r="I120" t="s">
        <v>33</v>
      </c>
      <c r="J120">
        <f t="shared" si="103"/>
        <v>2</v>
      </c>
      <c r="K120">
        <f t="shared" si="104"/>
        <v>1</v>
      </c>
      <c r="L120">
        <f>VLOOKUP(kdt_cube[[#This Row],[CHANNEL]], $O$23:$P$27, 2, FALSE)</f>
        <v>1</v>
      </c>
      <c r="M120">
        <f t="shared" si="105"/>
        <v>7</v>
      </c>
    </row>
    <row r="121" spans="1:13">
      <c r="A121">
        <v>1</v>
      </c>
      <c r="B121" t="s">
        <v>59</v>
      </c>
      <c r="C121" t="s">
        <v>35</v>
      </c>
      <c r="D121" t="s">
        <v>33</v>
      </c>
      <c r="E121">
        <v>399244652.42680001</v>
      </c>
      <c r="F121">
        <v>231085386</v>
      </c>
      <c r="G121">
        <v>33565441</v>
      </c>
      <c r="H121">
        <v>2471805</v>
      </c>
      <c r="I121" t="s">
        <v>116</v>
      </c>
      <c r="J121">
        <f t="shared" si="103"/>
        <v>3</v>
      </c>
      <c r="K121">
        <f t="shared" si="104"/>
        <v>1</v>
      </c>
      <c r="L121">
        <f>VLOOKUP(kdt_cube[[#This Row],[CHANNEL]], $O$23:$P$27, 2, FALSE)</f>
        <v>2</v>
      </c>
      <c r="M121">
        <f t="shared" si="105"/>
        <v>1</v>
      </c>
    </row>
    <row r="122" spans="1:13">
      <c r="A122">
        <v>1</v>
      </c>
      <c r="B122" t="s">
        <v>59</v>
      </c>
      <c r="C122" t="s">
        <v>37</v>
      </c>
      <c r="D122" t="s">
        <v>33</v>
      </c>
      <c r="E122">
        <v>575866043.27250004</v>
      </c>
      <c r="F122">
        <v>272061857</v>
      </c>
      <c r="G122">
        <v>27927282</v>
      </c>
      <c r="H122">
        <v>9866719</v>
      </c>
      <c r="I122" t="s">
        <v>116</v>
      </c>
      <c r="J122">
        <f t="shared" si="103"/>
        <v>4</v>
      </c>
      <c r="K122">
        <f t="shared" si="104"/>
        <v>1</v>
      </c>
      <c r="L122">
        <f>VLOOKUP(kdt_cube[[#This Row],[CHANNEL]], $O$23:$P$27, 2, FALSE)</f>
        <v>2</v>
      </c>
      <c r="M122">
        <f t="shared" si="105"/>
        <v>1</v>
      </c>
    </row>
    <row r="123" spans="1:13">
      <c r="A123">
        <v>2</v>
      </c>
      <c r="B123" t="s">
        <v>59</v>
      </c>
      <c r="C123" t="s">
        <v>41</v>
      </c>
      <c r="D123" t="s">
        <v>33</v>
      </c>
      <c r="E123">
        <v>530511893.49720001</v>
      </c>
      <c r="F123">
        <v>325554502</v>
      </c>
      <c r="G123">
        <v>6097258</v>
      </c>
      <c r="H123">
        <v>766222</v>
      </c>
      <c r="I123" t="s">
        <v>92</v>
      </c>
      <c r="J123">
        <f t="shared" si="103"/>
        <v>1</v>
      </c>
      <c r="K123">
        <f t="shared" si="104"/>
        <v>1</v>
      </c>
      <c r="L123">
        <f>VLOOKUP(kdt_cube[[#This Row],[CHANNEL]], $O$23:$P$27, 2, FALSE)</f>
        <v>4</v>
      </c>
      <c r="M123">
        <f t="shared" si="105"/>
        <v>1</v>
      </c>
    </row>
    <row r="124" spans="1:13">
      <c r="B124" t="s">
        <v>61</v>
      </c>
      <c r="C124" t="s">
        <v>38</v>
      </c>
      <c r="D124" t="s">
        <v>94</v>
      </c>
      <c r="E124">
        <v>2067098.1808</v>
      </c>
      <c r="F124">
        <v>842291</v>
      </c>
      <c r="G124">
        <v>478025</v>
      </c>
      <c r="H124">
        <v>407662</v>
      </c>
      <c r="I124" t="s">
        <v>33</v>
      </c>
      <c r="J124">
        <f t="shared" si="103"/>
        <v>6</v>
      </c>
      <c r="K124">
        <f t="shared" si="104"/>
        <v>3</v>
      </c>
      <c r="L124">
        <f>VLOOKUP(kdt_cube[[#This Row],[CHANNEL]], $O$23:$P$27, 2, FALSE)</f>
        <v>1</v>
      </c>
      <c r="M124">
        <f t="shared" si="105"/>
        <v>8</v>
      </c>
    </row>
    <row r="125" spans="1:13">
      <c r="A125">
        <v>1</v>
      </c>
      <c r="B125" t="s">
        <v>61</v>
      </c>
      <c r="C125" t="s">
        <v>35</v>
      </c>
      <c r="D125" t="s">
        <v>33</v>
      </c>
      <c r="E125">
        <v>353185994.51539999</v>
      </c>
      <c r="F125">
        <v>210993408</v>
      </c>
      <c r="G125">
        <v>28362950</v>
      </c>
      <c r="H125">
        <v>2105153</v>
      </c>
      <c r="I125" t="s">
        <v>116</v>
      </c>
      <c r="J125">
        <f t="shared" si="103"/>
        <v>3</v>
      </c>
      <c r="K125">
        <f t="shared" si="104"/>
        <v>3</v>
      </c>
      <c r="L125">
        <f>VLOOKUP(kdt_cube[[#This Row],[CHANNEL]], $O$23:$P$27, 2, FALSE)</f>
        <v>2</v>
      </c>
      <c r="M125">
        <f t="shared" si="105"/>
        <v>1</v>
      </c>
    </row>
    <row r="126" spans="1:13">
      <c r="B126" t="s">
        <v>59</v>
      </c>
      <c r="C126" t="s">
        <v>35</v>
      </c>
      <c r="D126" t="s">
        <v>33</v>
      </c>
      <c r="E126">
        <v>421092144.61339998</v>
      </c>
      <c r="F126">
        <v>245159735</v>
      </c>
      <c r="G126">
        <v>34412186</v>
      </c>
      <c r="H126">
        <v>2501840</v>
      </c>
      <c r="I126" t="s">
        <v>33</v>
      </c>
      <c r="J126">
        <f t="shared" si="103"/>
        <v>3</v>
      </c>
      <c r="K126">
        <f t="shared" si="104"/>
        <v>1</v>
      </c>
      <c r="L126">
        <f>VLOOKUP(kdt_cube[[#This Row],[CHANNEL]], $O$23:$P$27, 2, FALSE)</f>
        <v>1</v>
      </c>
      <c r="M126">
        <f t="shared" si="105"/>
        <v>1</v>
      </c>
    </row>
    <row r="127" spans="1:13">
      <c r="A127">
        <v>3</v>
      </c>
      <c r="B127" t="s">
        <v>61</v>
      </c>
      <c r="C127" t="s">
        <v>38</v>
      </c>
      <c r="D127" t="s">
        <v>33</v>
      </c>
      <c r="E127">
        <v>12502208.775599999</v>
      </c>
      <c r="F127">
        <v>7346682</v>
      </c>
      <c r="G127">
        <v>219997</v>
      </c>
      <c r="H127">
        <v>165354</v>
      </c>
      <c r="I127" t="s">
        <v>93</v>
      </c>
      <c r="J127">
        <f t="shared" si="103"/>
        <v>6</v>
      </c>
      <c r="K127">
        <f t="shared" si="104"/>
        <v>3</v>
      </c>
      <c r="L127">
        <f>VLOOKUP(kdt_cube[[#This Row],[CHANNEL]], $O$23:$P$27, 2, FALSE)</f>
        <v>3</v>
      </c>
      <c r="M127">
        <f t="shared" si="105"/>
        <v>1</v>
      </c>
    </row>
    <row r="128" spans="1:13">
      <c r="B128" t="s">
        <v>61</v>
      </c>
      <c r="C128" t="s">
        <v>41</v>
      </c>
      <c r="D128" t="s">
        <v>33</v>
      </c>
      <c r="E128">
        <v>2408203322.6525998</v>
      </c>
      <c r="F128">
        <v>1328929867</v>
      </c>
      <c r="G128">
        <v>59319037</v>
      </c>
      <c r="H128">
        <v>3440077</v>
      </c>
      <c r="I128" t="s">
        <v>33</v>
      </c>
      <c r="J128">
        <f t="shared" si="103"/>
        <v>1</v>
      </c>
      <c r="K128">
        <f t="shared" si="104"/>
        <v>3</v>
      </c>
      <c r="L128">
        <f>VLOOKUP(kdt_cube[[#This Row],[CHANNEL]], $O$23:$P$27, 2, FALSE)</f>
        <v>1</v>
      </c>
      <c r="M128">
        <f t="shared" si="105"/>
        <v>1</v>
      </c>
    </row>
    <row r="129" spans="1:13">
      <c r="B129" t="s">
        <v>61</v>
      </c>
      <c r="C129" t="s">
        <v>33</v>
      </c>
      <c r="D129" t="s">
        <v>33</v>
      </c>
      <c r="E129">
        <v>4432458364.4898005</v>
      </c>
      <c r="F129">
        <v>2402374583</v>
      </c>
      <c r="G129">
        <v>135578557</v>
      </c>
      <c r="H129">
        <v>21734639</v>
      </c>
      <c r="I129" t="s">
        <v>33</v>
      </c>
      <c r="J129">
        <f t="shared" si="103"/>
        <v>0</v>
      </c>
      <c r="K129">
        <f t="shared" si="104"/>
        <v>3</v>
      </c>
      <c r="L129">
        <f>VLOOKUP(kdt_cube[[#This Row],[CHANNEL]], $O$23:$P$27, 2, FALSE)</f>
        <v>1</v>
      </c>
      <c r="M129">
        <f t="shared" si="105"/>
        <v>1</v>
      </c>
    </row>
    <row r="130" spans="1:13">
      <c r="B130" t="s">
        <v>61</v>
      </c>
      <c r="C130" t="s">
        <v>37</v>
      </c>
      <c r="D130" t="s">
        <v>90</v>
      </c>
      <c r="E130">
        <v>248260776.52160001</v>
      </c>
      <c r="F130">
        <v>133818965</v>
      </c>
      <c r="G130">
        <v>19459046</v>
      </c>
      <c r="H130">
        <v>9180946</v>
      </c>
      <c r="I130" t="s">
        <v>33</v>
      </c>
      <c r="J130">
        <f t="shared" si="103"/>
        <v>4</v>
      </c>
      <c r="K130">
        <f t="shared" si="104"/>
        <v>3</v>
      </c>
      <c r="L130">
        <f>VLOOKUP(kdt_cube[[#This Row],[CHANNEL]], $O$23:$P$27, 2, FALSE)</f>
        <v>1</v>
      </c>
      <c r="M130">
        <f t="shared" si="105"/>
        <v>2</v>
      </c>
    </row>
    <row r="131" spans="1:13">
      <c r="B131" t="s">
        <v>61</v>
      </c>
      <c r="C131" t="s">
        <v>38</v>
      </c>
      <c r="D131" t="s">
        <v>87</v>
      </c>
      <c r="E131">
        <v>15327514.3774</v>
      </c>
      <c r="F131">
        <v>3885866</v>
      </c>
      <c r="G131">
        <v>1443381</v>
      </c>
      <c r="H131">
        <v>1157600</v>
      </c>
      <c r="I131" t="s">
        <v>33</v>
      </c>
      <c r="J131">
        <f t="shared" si="103"/>
        <v>6</v>
      </c>
      <c r="K131">
        <f t="shared" si="104"/>
        <v>3</v>
      </c>
      <c r="L131">
        <f>VLOOKUP(kdt_cube[[#This Row],[CHANNEL]], $O$23:$P$27, 2, FALSE)</f>
        <v>1</v>
      </c>
      <c r="M131">
        <f t="shared" si="105"/>
        <v>6</v>
      </c>
    </row>
    <row r="132" spans="1:13">
      <c r="B132" t="s">
        <v>61</v>
      </c>
      <c r="C132" t="s">
        <v>38</v>
      </c>
      <c r="D132" t="s">
        <v>33</v>
      </c>
      <c r="E132">
        <v>157688101.86410001</v>
      </c>
      <c r="F132">
        <v>82211101</v>
      </c>
      <c r="G132">
        <v>5554274</v>
      </c>
      <c r="H132">
        <v>3020425</v>
      </c>
      <c r="I132" t="s">
        <v>33</v>
      </c>
      <c r="J132">
        <f t="shared" si="103"/>
        <v>6</v>
      </c>
      <c r="K132">
        <f t="shared" si="104"/>
        <v>3</v>
      </c>
      <c r="L132">
        <f>VLOOKUP(kdt_cube[[#This Row],[CHANNEL]], $O$23:$P$27, 2, FALSE)</f>
        <v>1</v>
      </c>
      <c r="M132">
        <f t="shared" si="105"/>
        <v>1</v>
      </c>
    </row>
    <row r="133" spans="1:13">
      <c r="A133">
        <v>2</v>
      </c>
      <c r="B133" t="s">
        <v>59</v>
      </c>
      <c r="C133" t="s">
        <v>37</v>
      </c>
      <c r="D133" t="s">
        <v>33</v>
      </c>
      <c r="E133">
        <v>76645008.046200007</v>
      </c>
      <c r="F133">
        <v>44433505</v>
      </c>
      <c r="G133">
        <v>888834</v>
      </c>
      <c r="H133">
        <v>541753</v>
      </c>
      <c r="I133" t="s">
        <v>92</v>
      </c>
      <c r="J133">
        <f t="shared" si="103"/>
        <v>4</v>
      </c>
      <c r="K133">
        <f t="shared" si="104"/>
        <v>1</v>
      </c>
      <c r="L133">
        <f>VLOOKUP(kdt_cube[[#This Row],[CHANNEL]], $O$23:$P$27, 2, FALSE)</f>
        <v>4</v>
      </c>
      <c r="M133">
        <f t="shared" si="105"/>
        <v>1</v>
      </c>
    </row>
    <row r="134" spans="1:13">
      <c r="B134" t="s">
        <v>59</v>
      </c>
      <c r="C134" t="s">
        <v>37</v>
      </c>
      <c r="D134" t="s">
        <v>114</v>
      </c>
      <c r="E134">
        <v>67356352.689999998</v>
      </c>
      <c r="F134">
        <v>8910446</v>
      </c>
      <c r="G134">
        <v>4185491</v>
      </c>
      <c r="H134">
        <v>3024144</v>
      </c>
      <c r="I134" t="s">
        <v>33</v>
      </c>
      <c r="J134">
        <f t="shared" si="103"/>
        <v>4</v>
      </c>
      <c r="K134">
        <f t="shared" si="104"/>
        <v>1</v>
      </c>
      <c r="L134">
        <f>VLOOKUP(kdt_cube[[#This Row],[CHANNEL]], $O$23:$P$27, 2, FALSE)</f>
        <v>1</v>
      </c>
      <c r="M134">
        <f t="shared" si="105"/>
        <v>7</v>
      </c>
    </row>
    <row r="135" spans="1:13">
      <c r="B135" t="s">
        <v>59</v>
      </c>
      <c r="C135" t="s">
        <v>35</v>
      </c>
      <c r="D135" t="s">
        <v>87</v>
      </c>
      <c r="E135">
        <v>34997679.987899996</v>
      </c>
      <c r="F135">
        <v>11574547</v>
      </c>
      <c r="G135">
        <v>5430635</v>
      </c>
      <c r="H135">
        <v>1907299</v>
      </c>
      <c r="I135" t="s">
        <v>33</v>
      </c>
      <c r="J135">
        <f t="shared" si="103"/>
        <v>3</v>
      </c>
      <c r="K135">
        <f t="shared" si="104"/>
        <v>1</v>
      </c>
      <c r="L135">
        <f>VLOOKUP(kdt_cube[[#This Row],[CHANNEL]], $O$23:$P$27, 2, FALSE)</f>
        <v>1</v>
      </c>
      <c r="M135">
        <f t="shared" si="105"/>
        <v>6</v>
      </c>
    </row>
  </sheetData>
  <pageMargins left="0.7" right="0.7" top="0.75" bottom="0.75" header="0.3" footer="0.3"/>
  <pageSetup paperSize="9" orientation="portrait" horizontalDpi="0" verticalDpi="0"/>
  <headerFooter>
    <oddFooter>&amp;C_x000D_&amp;1#&amp;"Calibri"&amp;10&amp;K000000 Classification: Confidential</oddFooter>
  </headerFooter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ED03-5E12-D142-81B9-1D8203252FE5}">
  <dimension ref="A3:AO41"/>
  <sheetViews>
    <sheetView zoomScale="170" zoomScaleNormal="163" workbookViewId="0">
      <selection activeCell="AJ43" sqref="AJ43"/>
    </sheetView>
  </sheetViews>
  <sheetFormatPr baseColWidth="10" defaultColWidth="11" defaultRowHeight="16"/>
  <cols>
    <col min="1" max="1" width="10.83203125" style="6"/>
    <col min="2" max="2" width="0.5" style="6" customWidth="1"/>
    <col min="3" max="3" width="15.33203125" style="6" bestFit="1" customWidth="1"/>
    <col min="4" max="4" width="6.5" style="6" customWidth="1"/>
    <col min="5" max="5" width="5.33203125" style="6" customWidth="1"/>
    <col min="6" max="6" width="5.6640625" style="6" customWidth="1"/>
    <col min="7" max="7" width="1" style="6" customWidth="1"/>
    <col min="8" max="8" width="10.83203125" style="6"/>
    <col min="9" max="9" width="0.5" style="6" customWidth="1"/>
    <col min="10" max="10" width="15.33203125" style="6" bestFit="1" customWidth="1"/>
    <col min="11" max="11" width="6" style="6" customWidth="1"/>
    <col min="12" max="12" width="5.33203125" style="6" customWidth="1"/>
    <col min="13" max="13" width="5.6640625" style="6" customWidth="1"/>
    <col min="14" max="14" width="1" style="6" customWidth="1"/>
    <col min="15" max="15" width="10.83203125" style="6"/>
    <col min="16" max="16" width="0.5" style="6" customWidth="1"/>
    <col min="17" max="17" width="15.33203125" style="6" bestFit="1" customWidth="1"/>
    <col min="18" max="18" width="6" style="6" customWidth="1"/>
    <col min="19" max="19" width="5.33203125" style="6" customWidth="1"/>
    <col min="20" max="20" width="5.6640625" style="6" customWidth="1"/>
    <col min="21" max="21" width="1" style="6" customWidth="1"/>
    <col min="22" max="22" width="10.83203125" style="6"/>
    <col min="23" max="23" width="0.5" style="6" customWidth="1"/>
    <col min="24" max="24" width="15.33203125" style="6" bestFit="1" customWidth="1"/>
    <col min="25" max="25" width="6" style="6" customWidth="1"/>
    <col min="26" max="26" width="5.33203125" style="6" customWidth="1"/>
    <col min="27" max="27" width="5.6640625" style="6" customWidth="1"/>
    <col min="28" max="28" width="1" style="6" customWidth="1"/>
    <col min="29" max="29" width="10.83203125" style="6"/>
    <col min="30" max="30" width="0.5" style="6" customWidth="1"/>
    <col min="31" max="31" width="15.33203125" style="6" bestFit="1" customWidth="1"/>
    <col min="32" max="32" width="6" style="6" customWidth="1"/>
    <col min="33" max="33" width="5.33203125" style="6" customWidth="1"/>
    <col min="34" max="34" width="5.6640625" style="6" customWidth="1"/>
    <col min="35" max="35" width="1" style="6" customWidth="1"/>
    <col min="36" max="36" width="10.83203125" style="6"/>
    <col min="37" max="37" width="0.5" style="6" customWidth="1"/>
    <col min="38" max="38" width="15" style="6" bestFit="1" customWidth="1"/>
    <col min="39" max="39" width="6.83203125" style="6" customWidth="1"/>
    <col min="40" max="40" width="7" customWidth="1"/>
    <col min="41" max="41" width="1" customWidth="1"/>
  </cols>
  <sheetData>
    <row r="3" spans="1:41" ht="19">
      <c r="C3" s="262" t="s">
        <v>123</v>
      </c>
    </row>
    <row r="6" spans="1:41">
      <c r="A6" s="53"/>
      <c r="B6" s="286" t="s">
        <v>97</v>
      </c>
      <c r="C6" s="287"/>
      <c r="D6" s="287"/>
      <c r="E6" s="287"/>
      <c r="F6" s="287"/>
      <c r="G6" s="288"/>
      <c r="H6" s="53"/>
      <c r="I6" s="286" t="s">
        <v>69</v>
      </c>
      <c r="J6" s="287"/>
      <c r="K6" s="287"/>
      <c r="L6" s="287"/>
      <c r="M6" s="287"/>
      <c r="N6" s="288"/>
      <c r="O6" s="53"/>
      <c r="P6" s="286" t="s">
        <v>11</v>
      </c>
      <c r="Q6" s="287"/>
      <c r="R6" s="287"/>
      <c r="S6" s="287"/>
      <c r="T6" s="287"/>
      <c r="U6" s="288"/>
      <c r="V6" s="53"/>
      <c r="W6" s="286" t="s">
        <v>70</v>
      </c>
      <c r="X6" s="287"/>
      <c r="Y6" s="287"/>
      <c r="Z6" s="287"/>
      <c r="AA6" s="287"/>
      <c r="AB6" s="288"/>
      <c r="AC6" s="53"/>
      <c r="AD6" s="286" t="s">
        <v>71</v>
      </c>
      <c r="AE6" s="287"/>
      <c r="AF6" s="287"/>
      <c r="AG6" s="287"/>
      <c r="AH6" s="287"/>
      <c r="AI6" s="288"/>
      <c r="AJ6" s="53"/>
      <c r="AK6" s="53"/>
      <c r="AL6" s="53"/>
      <c r="AM6" s="53"/>
    </row>
    <row r="7" spans="1:41">
      <c r="B7" s="30"/>
      <c r="C7" s="28"/>
      <c r="D7" s="19" t="s">
        <v>124</v>
      </c>
      <c r="E7" s="20" t="s">
        <v>125</v>
      </c>
      <c r="F7" s="19" t="s">
        <v>126</v>
      </c>
      <c r="G7" s="21"/>
      <c r="I7" s="30"/>
      <c r="J7" s="28"/>
      <c r="K7" s="19" t="s">
        <v>59</v>
      </c>
      <c r="L7" s="20" t="s">
        <v>125</v>
      </c>
      <c r="M7" s="19" t="s">
        <v>126</v>
      </c>
      <c r="N7" s="21"/>
      <c r="P7" s="30"/>
      <c r="Q7" s="28"/>
      <c r="R7" s="19" t="s">
        <v>124</v>
      </c>
      <c r="S7" s="20" t="s">
        <v>125</v>
      </c>
      <c r="T7" s="19" t="s">
        <v>126</v>
      </c>
      <c r="U7" s="21"/>
      <c r="W7" s="30"/>
      <c r="X7" s="28"/>
      <c r="Y7" s="19" t="s">
        <v>59</v>
      </c>
      <c r="Z7" s="20" t="s">
        <v>125</v>
      </c>
      <c r="AA7" s="19" t="s">
        <v>126</v>
      </c>
      <c r="AB7" s="21"/>
      <c r="AD7" s="30"/>
      <c r="AE7" s="28"/>
      <c r="AF7" s="19" t="s">
        <v>124</v>
      </c>
      <c r="AG7" s="20" t="s">
        <v>125</v>
      </c>
      <c r="AH7" s="19" t="s">
        <v>126</v>
      </c>
      <c r="AI7" s="21"/>
    </row>
    <row r="8" spans="1:41">
      <c r="B8" s="30"/>
      <c r="C8" s="230" t="s">
        <v>54</v>
      </c>
      <c r="D8" s="32">
        <f>'(5) KDT cube (data)'!AE9</f>
        <v>4200128496.5889001</v>
      </c>
      <c r="E8" s="33">
        <f>'(5) KDT cube (data)'!AF9</f>
        <v>-5.2415578172642974E-2</v>
      </c>
      <c r="F8" s="52">
        <f>'(5) KDT cube (data)'!AG9</f>
        <v>-232329867.90090036</v>
      </c>
      <c r="G8" s="22"/>
      <c r="I8" s="30"/>
      <c r="J8" s="230" t="s">
        <v>54</v>
      </c>
      <c r="K8" s="49">
        <f>'(5) KDT cube (data)'!AH9</f>
        <v>21940206</v>
      </c>
      <c r="L8" s="33">
        <f>'(5) KDT cube (data)'!AI9</f>
        <v>9.4580360870037961E-3</v>
      </c>
      <c r="M8" s="34">
        <f>'(5) KDT cube (data)'!AJ9</f>
        <v>40637559.082932055</v>
      </c>
      <c r="N8" s="22"/>
      <c r="P8" s="30"/>
      <c r="Q8" s="230" t="s">
        <v>54</v>
      </c>
      <c r="R8" s="51">
        <f>'(5) KDT cube (data)'!AM9</f>
        <v>191.4352352292818</v>
      </c>
      <c r="S8" s="33">
        <f>'(5) KDT cube (data)'!AN9</f>
        <v>-6.129389439455013E-2</v>
      </c>
      <c r="T8" s="52">
        <f>'(5) KDT cube (data)'!AO9</f>
        <v>-272967426.98383242</v>
      </c>
      <c r="U8" s="22"/>
      <c r="W8" s="30"/>
      <c r="X8" s="230" t="s">
        <v>54</v>
      </c>
      <c r="Y8" s="50">
        <f>'(5) KDT cube (data)'!AP9</f>
        <v>6.4242072294125228</v>
      </c>
      <c r="Z8" s="33">
        <f>'(5) KDT cube (data)'!AQ9</f>
        <v>2.9866581280042492E-2</v>
      </c>
      <c r="AA8" s="34">
        <f>'(5) KDT cube (data)'!AR9</f>
        <v>127121678.15586783</v>
      </c>
      <c r="AB8" s="22"/>
      <c r="AD8" s="30"/>
      <c r="AE8" s="230" t="s">
        <v>54</v>
      </c>
      <c r="AF8" s="51">
        <f>'(5) KDT cube (data)'!AS9</f>
        <v>29.799044207792171</v>
      </c>
      <c r="AG8" s="33">
        <f>'(5) KDT cube (data)'!AT9</f>
        <v>-8.851678201004165E-2</v>
      </c>
      <c r="AH8" s="52">
        <f>'(5) KDT cube (data)'!AU9</f>
        <v>-400089105.13969946</v>
      </c>
      <c r="AI8" s="22"/>
    </row>
    <row r="9" spans="1:41">
      <c r="A9" s="60"/>
      <c r="B9" s="93"/>
      <c r="C9" s="231" t="s">
        <v>7</v>
      </c>
      <c r="D9" s="32">
        <f>'(5) KDT cube (data)'!AE10</f>
        <v>2234478314.9632001</v>
      </c>
      <c r="E9" s="33">
        <f>'(5) KDT cube (data)'!AF10</f>
        <v>-7.2138845609615809E-2</v>
      </c>
      <c r="F9" s="52">
        <f>'(5) KDT cube (data)'!AG10</f>
        <v>-173725007.68939972</v>
      </c>
      <c r="G9" s="23"/>
      <c r="H9" s="60"/>
      <c r="I9" s="93"/>
      <c r="J9" s="231" t="s">
        <v>7</v>
      </c>
      <c r="K9" s="49">
        <f>'(5) KDT cube (data)'!AH10</f>
        <v>3322890</v>
      </c>
      <c r="L9" s="33">
        <f>'(5) KDT cube (data)'!AI10</f>
        <v>-3.4065225865583804E-2</v>
      </c>
      <c r="M9" s="34">
        <f>'(5) KDT cube (data)'!AJ10</f>
        <v>-80419210.610870495</v>
      </c>
      <c r="N9" s="23"/>
      <c r="O9" s="60"/>
      <c r="P9" s="93"/>
      <c r="Q9" s="231" t="s">
        <v>7</v>
      </c>
      <c r="R9" s="51">
        <f>'(5) KDT cube (data)'!AM10</f>
        <v>672.45028122002236</v>
      </c>
      <c r="S9" s="33">
        <f>'(5) KDT cube (data)'!AN10</f>
        <v>-3.9416346490010246E-2</v>
      </c>
      <c r="T9" s="52">
        <f>'(5) KDT cube (data)'!AO10</f>
        <v>-93305797.078529134</v>
      </c>
      <c r="U9" s="23"/>
      <c r="V9" s="60"/>
      <c r="W9" s="93"/>
      <c r="X9" s="231" t="s">
        <v>7</v>
      </c>
      <c r="Y9" s="50">
        <f>'(5) KDT cube (data)'!AP10</f>
        <v>17.500044539542387</v>
      </c>
      <c r="Z9" s="33">
        <f>'(5) KDT cube (data)'!AQ10</f>
        <v>1.4876568536595691E-2</v>
      </c>
      <c r="AA9" s="34">
        <f>'(5) KDT cube (data)'!AR10</f>
        <v>34273629.33102826</v>
      </c>
      <c r="AB9" s="23"/>
      <c r="AC9" s="60"/>
      <c r="AD9" s="93"/>
      <c r="AE9" s="231" t="s">
        <v>7</v>
      </c>
      <c r="AF9" s="51">
        <f>'(5) KDT cube (data)'!AS10</f>
        <v>38.425632557710422</v>
      </c>
      <c r="AG9" s="33">
        <f>'(5) KDT cube (data)'!AT10</f>
        <v>-5.349706231260587E-2</v>
      </c>
      <c r="AH9" s="52">
        <f>'(5) KDT cube (data)'!AU10</f>
        <v>-127579426.40955718</v>
      </c>
      <c r="AI9" s="23"/>
      <c r="AJ9" s="60"/>
      <c r="AK9" s="60"/>
      <c r="AL9" s="60"/>
      <c r="AM9" s="60"/>
    </row>
    <row r="10" spans="1:41">
      <c r="A10" s="60"/>
      <c r="B10" s="93"/>
      <c r="C10" s="232" t="s">
        <v>127</v>
      </c>
      <c r="D10" s="32">
        <f>'(5) KDT cube (data)'!AE11</f>
        <v>668419779.46500003</v>
      </c>
      <c r="E10" s="33">
        <f>'(5) KDT cube (data)'!AF11</f>
        <v>-8.5171549890311282E-2</v>
      </c>
      <c r="F10" s="52">
        <f>'(5) KDT cube (data)'!AG11</f>
        <v>-62230627.597499967</v>
      </c>
      <c r="G10" s="24"/>
      <c r="H10" s="60"/>
      <c r="I10" s="93"/>
      <c r="J10" s="232" t="s">
        <v>127</v>
      </c>
      <c r="K10" s="49">
        <f>'(5) KDT cube (data)'!AH11</f>
        <v>2384912</v>
      </c>
      <c r="L10" s="33">
        <f>'(5) KDT cube (data)'!AI11</f>
        <v>-4.1474535841534044E-2</v>
      </c>
      <c r="M10" s="34">
        <f>'(5) KDT cube (data)'!AJ11</f>
        <v>-29612654.973373897</v>
      </c>
      <c r="N10" s="24"/>
      <c r="O10" s="60"/>
      <c r="P10" s="93"/>
      <c r="Q10" s="232" t="s">
        <v>127</v>
      </c>
      <c r="R10" s="51">
        <f>'(5) KDT cube (data)'!AM11</f>
        <v>280.27020681056575</v>
      </c>
      <c r="S10" s="33">
        <f>'(5) KDT cube (data)'!AN11</f>
        <v>-4.5587744595957047E-2</v>
      </c>
      <c r="T10" s="52">
        <f>'(5) KDT cube (data)'!AO11</f>
        <v>-32617972.624126147</v>
      </c>
      <c r="U10" s="24"/>
      <c r="V10" s="60"/>
      <c r="W10" s="93"/>
      <c r="X10" s="232" t="s">
        <v>127</v>
      </c>
      <c r="Y10" s="50">
        <f>'(5) KDT cube (data)'!AP11</f>
        <v>5.1288366195482267</v>
      </c>
      <c r="Z10" s="33">
        <f>'(5) KDT cube (data)'!AQ11</f>
        <v>3.2774704652371867E-4</v>
      </c>
      <c r="AA10" s="34">
        <f>'(5) KDT cube (data)'!AR11</f>
        <v>229120.70328068754</v>
      </c>
      <c r="AB10" s="24"/>
      <c r="AC10" s="60"/>
      <c r="AD10" s="93"/>
      <c r="AE10" s="232" t="s">
        <v>127</v>
      </c>
      <c r="AF10" s="51">
        <f>'(5) KDT cube (data)'!AS11</f>
        <v>54.645961180033332</v>
      </c>
      <c r="AG10" s="33">
        <f>'(5) KDT cube (data)'!AT11</f>
        <v>-4.5900447906245367E-2</v>
      </c>
      <c r="AH10" s="52">
        <f>'(5) KDT cube (data)'!AU11</f>
        <v>-32847093.327406712</v>
      </c>
      <c r="AI10" s="24"/>
      <c r="AJ10" s="60"/>
      <c r="AK10" s="60"/>
      <c r="AL10" s="60"/>
      <c r="AM10" s="60"/>
    </row>
    <row r="11" spans="1:41">
      <c r="A11" s="60"/>
      <c r="B11" s="93"/>
      <c r="C11" s="233" t="s">
        <v>128</v>
      </c>
      <c r="D11" s="32">
        <f>'(5) KDT cube (data)'!AE12</f>
        <v>421092144.61339998</v>
      </c>
      <c r="E11" s="33">
        <f>'(5) KDT cube (data)'!AF12</f>
        <v>0.13518348039357475</v>
      </c>
      <c r="F11" s="52">
        <f>'(5) KDT cube (data)'!AG12</f>
        <v>50145815.771999955</v>
      </c>
      <c r="G11" s="24"/>
      <c r="H11" s="60"/>
      <c r="I11" s="93"/>
      <c r="J11" s="233" t="s">
        <v>128</v>
      </c>
      <c r="K11" s="49">
        <f>'(5) KDT cube (data)'!AH12</f>
        <v>2501840</v>
      </c>
      <c r="L11" s="33">
        <f>'(5) KDT cube (data)'!AI12</f>
        <v>0.17251234098951929</v>
      </c>
      <c r="M11" s="34">
        <f>'(5) KDT cube (data)'!AJ12</f>
        <v>62974161.191065818</v>
      </c>
      <c r="N11" s="24"/>
      <c r="O11" s="60"/>
      <c r="P11" s="93"/>
      <c r="Q11" s="233" t="s">
        <v>128</v>
      </c>
      <c r="R11" s="51">
        <f>'(5) KDT cube (data)'!AM12</f>
        <v>168.31297949245354</v>
      </c>
      <c r="S11" s="33">
        <f>'(5) KDT cube (data)'!AN12</f>
        <v>-3.1836646226206522E-2</v>
      </c>
      <c r="T11" s="52">
        <f>'(5) KDT cube (data)'!AO12</f>
        <v>-12828345.419065895</v>
      </c>
      <c r="U11" s="24"/>
      <c r="V11" s="60"/>
      <c r="W11" s="93"/>
      <c r="X11" s="233" t="s">
        <v>128</v>
      </c>
      <c r="Y11" s="50">
        <f>'(5) KDT cube (data)'!AP12</f>
        <v>13.754750903335145</v>
      </c>
      <c r="Z11" s="33">
        <f>'(5) KDT cube (data)'!AQ12</f>
        <v>9.9670952901247389E-3</v>
      </c>
      <c r="AA11" s="34">
        <f>'(5) KDT cube (data)'!AR12</f>
        <v>3933051.6689136135</v>
      </c>
      <c r="AB11" s="24"/>
      <c r="AC11" s="60"/>
      <c r="AD11" s="93"/>
      <c r="AE11" s="233" t="s">
        <v>128</v>
      </c>
      <c r="AF11" s="51">
        <f>'(5) KDT cube (data)'!AS12</f>
        <v>12.236715930031297</v>
      </c>
      <c r="AG11" s="33">
        <f>'(5) KDT cube (data)'!AT12</f>
        <v>-4.1391191565822938E-2</v>
      </c>
      <c r="AH11" s="52">
        <f>'(5) KDT cube (data)'!AU12</f>
        <v>-16761397.087979529</v>
      </c>
      <c r="AI11" s="24"/>
      <c r="AJ11" s="60"/>
      <c r="AK11" s="60"/>
      <c r="AL11" s="60"/>
      <c r="AM11" s="60"/>
    </row>
    <row r="12" spans="1:41">
      <c r="A12" s="60"/>
      <c r="B12" s="93"/>
      <c r="C12" s="261" t="s">
        <v>14</v>
      </c>
      <c r="D12" s="32">
        <f>'(5) KDT cube (data)'!AE13</f>
        <v>725073183.44330001</v>
      </c>
      <c r="E12" s="33">
        <f>'(5) KDT cube (data)'!AF13</f>
        <v>-5.0684384202978827E-2</v>
      </c>
      <c r="F12" s="52">
        <f>'(5) KDT cube (data)'!AG13</f>
        <v>-38711980.708400011</v>
      </c>
      <c r="G12" s="24"/>
      <c r="H12" s="60"/>
      <c r="I12" s="93"/>
      <c r="J12" s="261" t="s">
        <v>14</v>
      </c>
      <c r="K12" s="49">
        <f>'(5) KDT cube (data)'!AH13</f>
        <v>10703648</v>
      </c>
      <c r="L12" s="33">
        <f>'(5) KDT cube (data)'!AI13</f>
        <v>5.1385454010017817E-3</v>
      </c>
      <c r="M12" s="34">
        <f>'(5) KDT cube (data)'!AJ13</f>
        <v>3815759.3940268671</v>
      </c>
      <c r="N12" s="24"/>
      <c r="O12" s="60"/>
      <c r="P12" s="93"/>
      <c r="Q12" s="261" t="s">
        <v>14</v>
      </c>
      <c r="R12" s="51">
        <f>'(5) KDT cube (data)'!AM13</f>
        <v>67.740753754542382</v>
      </c>
      <c r="S12" s="33">
        <f>'(5) KDT cube (data)'!AN13</f>
        <v>-5.553754739522998E-2</v>
      </c>
      <c r="T12" s="52">
        <f>'(5) KDT cube (data)'!AO13</f>
        <v>-42527740.102426894</v>
      </c>
      <c r="U12" s="24"/>
      <c r="V12" s="60"/>
      <c r="W12" s="93"/>
      <c r="X12" s="261" t="s">
        <v>14</v>
      </c>
      <c r="Y12" s="50">
        <f>'(5) KDT cube (data)'!AP13</f>
        <v>2.8339228831142429</v>
      </c>
      <c r="Z12" s="33">
        <f>'(5) KDT cube (data)'!AQ13</f>
        <v>4.5491173913079219E-2</v>
      </c>
      <c r="AA12" s="34">
        <f>'(5) KDT cube (data)'!AR13</f>
        <v>33151664.73528203</v>
      </c>
      <c r="AB12" s="24"/>
      <c r="AC12" s="60"/>
      <c r="AD12" s="93"/>
      <c r="AE12" s="261" t="s">
        <v>14</v>
      </c>
      <c r="AF12" s="51">
        <f>'(5) KDT cube (data)'!AS13</f>
        <v>23.903527565330567</v>
      </c>
      <c r="AG12" s="33">
        <f>'(5) KDT cube (data)'!AT13</f>
        <v>-9.6632782589811339E-2</v>
      </c>
      <c r="AH12" s="52">
        <f>'(5) KDT cube (data)'!AU13</f>
        <v>-75679404.837708831</v>
      </c>
      <c r="AI12" s="24"/>
      <c r="AJ12" s="60"/>
      <c r="AK12" s="60"/>
      <c r="AL12" s="60"/>
      <c r="AM12" s="60"/>
    </row>
    <row r="13" spans="1:41">
      <c r="A13" s="60"/>
      <c r="B13" s="93"/>
      <c r="C13" s="234" t="s">
        <v>15</v>
      </c>
      <c r="D13" s="32">
        <f>'(5) KDT cube (data)'!AE14</f>
        <v>151065074.104</v>
      </c>
      <c r="E13" s="33">
        <f>'(5) KDT cube (data)'!AF14</f>
        <v>-4.2000808442782311E-2</v>
      </c>
      <c r="F13" s="52">
        <f>'(5) KDT cube (data)'!AG14</f>
        <v>-6623027.7601000071</v>
      </c>
      <c r="G13" s="24"/>
      <c r="H13" s="60"/>
      <c r="I13" s="93"/>
      <c r="J13" s="234" t="s">
        <v>15</v>
      </c>
      <c r="K13" s="49">
        <f>'(5) KDT cube (data)'!AH14</f>
        <v>3026916</v>
      </c>
      <c r="L13" s="33">
        <f>'(5) KDT cube (data)'!AI14</f>
        <v>2.1490353178774679E-3</v>
      </c>
      <c r="M13" s="34">
        <f>'(5) KDT cube (data)'!AJ14</f>
        <v>331412.65198042884</v>
      </c>
      <c r="N13" s="24"/>
      <c r="O13" s="60"/>
      <c r="P13" s="93"/>
      <c r="Q13" s="234" t="s">
        <v>15</v>
      </c>
      <c r="R13" s="51">
        <f>'(5) KDT cube (data)'!AM14</f>
        <v>49.907256793383098</v>
      </c>
      <c r="S13" s="33">
        <f>'(5) KDT cube (data)'!AN14</f>
        <v>-4.405516764944617E-2</v>
      </c>
      <c r="T13" s="52">
        <f>'(5) KDT cube (data)'!AO14</f>
        <v>-6954440.4120804546</v>
      </c>
      <c r="U13" s="24"/>
      <c r="V13" s="60"/>
      <c r="W13" s="93"/>
      <c r="X13" s="234" t="s">
        <v>15</v>
      </c>
      <c r="Y13" s="50">
        <f>'(5) KDT cube (data)'!AP14</f>
        <v>1.9228759569145626</v>
      </c>
      <c r="Z13" s="33">
        <f>'(5) KDT cube (data)'!AQ14</f>
        <v>4.5663683888059525E-2</v>
      </c>
      <c r="AA13" s="34">
        <f>'(5) KDT cube (data)'!AR14</f>
        <v>6899115.1935847579</v>
      </c>
      <c r="AB13" s="24"/>
      <c r="AC13" s="60"/>
      <c r="AD13" s="93"/>
      <c r="AE13" s="234" t="s">
        <v>15</v>
      </c>
      <c r="AF13" s="51">
        <f>'(5) KDT cube (data)'!AS14</f>
        <v>25.954485838735039</v>
      </c>
      <c r="AG13" s="33">
        <f>'(5) KDT cube (data)'!AT14</f>
        <v>-8.5800867831525629E-2</v>
      </c>
      <c r="AH13" s="52">
        <f>'(5) KDT cube (data)'!AU14</f>
        <v>-13853555.605665203</v>
      </c>
      <c r="AI13" s="24"/>
      <c r="AJ13" s="60"/>
      <c r="AK13" s="60"/>
      <c r="AL13" s="60"/>
      <c r="AM13" s="60"/>
    </row>
    <row r="14" spans="1:41" ht="4" customHeight="1">
      <c r="A14" s="60"/>
      <c r="B14" s="94"/>
      <c r="C14" s="97"/>
      <c r="D14" s="25"/>
      <c r="E14" s="26"/>
      <c r="F14" s="25"/>
      <c r="G14" s="27"/>
      <c r="H14" s="60"/>
      <c r="I14" s="94"/>
      <c r="J14" s="97"/>
      <c r="K14" s="25"/>
      <c r="L14" s="26"/>
      <c r="M14" s="25"/>
      <c r="N14" s="27"/>
      <c r="O14" s="60"/>
      <c r="P14" s="94"/>
      <c r="Q14" s="97"/>
      <c r="R14" s="25"/>
      <c r="S14" s="26"/>
      <c r="T14" s="25"/>
      <c r="U14" s="27"/>
      <c r="V14" s="60"/>
      <c r="W14" s="94"/>
      <c r="X14" s="97"/>
      <c r="Y14" s="25"/>
      <c r="Z14" s="26"/>
      <c r="AA14" s="25"/>
      <c r="AB14" s="27"/>
      <c r="AC14" s="60"/>
      <c r="AD14" s="94"/>
      <c r="AE14" s="97"/>
      <c r="AF14" s="25"/>
      <c r="AG14" s="26"/>
      <c r="AH14" s="25"/>
      <c r="AI14" s="27"/>
      <c r="AJ14" s="60"/>
      <c r="AK14" s="60"/>
      <c r="AL14" s="60"/>
      <c r="AM14" s="60"/>
    </row>
    <row r="15" spans="1:41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</row>
    <row r="16" spans="1:41" ht="19">
      <c r="C16" s="262" t="s">
        <v>129</v>
      </c>
      <c r="AN16" s="6"/>
      <c r="AO16" s="6"/>
    </row>
    <row r="17" spans="1:40">
      <c r="AN17" s="6"/>
    </row>
    <row r="18" spans="1:40">
      <c r="A18" s="53"/>
      <c r="B18" s="286" t="s">
        <v>97</v>
      </c>
      <c r="C18" s="287"/>
      <c r="D18" s="287"/>
      <c r="E18" s="287"/>
      <c r="F18" s="287"/>
      <c r="G18" s="288"/>
      <c r="H18" s="53"/>
      <c r="I18" s="286" t="s">
        <v>69</v>
      </c>
      <c r="J18" s="287"/>
      <c r="K18" s="287"/>
      <c r="L18" s="287"/>
      <c r="M18" s="287"/>
      <c r="N18" s="288"/>
      <c r="O18" s="53"/>
      <c r="P18" s="286" t="s">
        <v>11</v>
      </c>
      <c r="Q18" s="287"/>
      <c r="R18" s="287"/>
      <c r="S18" s="287"/>
      <c r="T18" s="287"/>
      <c r="U18" s="288"/>
      <c r="V18" s="53"/>
      <c r="W18" s="286" t="s">
        <v>70</v>
      </c>
      <c r="X18" s="287"/>
      <c r="Y18" s="287"/>
      <c r="Z18" s="287"/>
      <c r="AA18" s="287"/>
      <c r="AB18" s="288"/>
      <c r="AC18" s="53"/>
      <c r="AD18" s="286" t="s">
        <v>71</v>
      </c>
      <c r="AE18" s="287"/>
      <c r="AF18" s="287"/>
      <c r="AG18" s="287"/>
      <c r="AH18" s="287"/>
      <c r="AI18" s="288"/>
      <c r="AJ18" s="53"/>
      <c r="AK18" s="283" t="s">
        <v>130</v>
      </c>
      <c r="AL18" s="284"/>
      <c r="AM18" s="284"/>
      <c r="AN18" s="284"/>
    </row>
    <row r="19" spans="1:40">
      <c r="B19" s="30"/>
      <c r="C19" s="28"/>
      <c r="D19" s="19" t="s">
        <v>124</v>
      </c>
      <c r="E19" s="20" t="s">
        <v>125</v>
      </c>
      <c r="F19" s="19" t="s">
        <v>126</v>
      </c>
      <c r="G19" s="21"/>
      <c r="I19" s="30"/>
      <c r="J19" s="28"/>
      <c r="K19" s="19" t="s">
        <v>59</v>
      </c>
      <c r="L19" s="20" t="s">
        <v>125</v>
      </c>
      <c r="M19" s="19" t="s">
        <v>126</v>
      </c>
      <c r="N19" s="21"/>
      <c r="P19" s="30"/>
      <c r="Q19" s="28"/>
      <c r="R19" s="19" t="s">
        <v>124</v>
      </c>
      <c r="S19" s="20" t="s">
        <v>125</v>
      </c>
      <c r="T19" s="19" t="s">
        <v>126</v>
      </c>
      <c r="U19" s="21"/>
      <c r="W19" s="30"/>
      <c r="X19" s="28"/>
      <c r="Y19" s="19" t="s">
        <v>59</v>
      </c>
      <c r="Z19" s="20" t="s">
        <v>125</v>
      </c>
      <c r="AA19" s="19" t="s">
        <v>126</v>
      </c>
      <c r="AB19" s="21"/>
      <c r="AD19" s="30"/>
      <c r="AE19" s="28"/>
      <c r="AF19" s="19" t="s">
        <v>124</v>
      </c>
      <c r="AG19" s="20" t="s">
        <v>125</v>
      </c>
      <c r="AH19" s="19" t="s">
        <v>126</v>
      </c>
      <c r="AI19" s="21"/>
      <c r="AK19" s="30"/>
      <c r="AL19" s="28"/>
      <c r="AM19" s="19" t="s">
        <v>59</v>
      </c>
      <c r="AN19" s="109" t="s">
        <v>125</v>
      </c>
    </row>
    <row r="20" spans="1:40" ht="8" customHeight="1">
      <c r="B20" s="30"/>
      <c r="C20" s="152" t="s">
        <v>54</v>
      </c>
      <c r="D20" s="19"/>
      <c r="E20" s="20"/>
      <c r="F20" s="19"/>
      <c r="G20" s="21"/>
      <c r="I20" s="30"/>
      <c r="J20" s="152" t="s">
        <v>54</v>
      </c>
      <c r="K20" s="19"/>
      <c r="L20" s="20"/>
      <c r="M20" s="19"/>
      <c r="N20" s="21"/>
      <c r="P20" s="30"/>
      <c r="Q20" s="152" t="s">
        <v>54</v>
      </c>
      <c r="R20" s="19"/>
      <c r="S20" s="20"/>
      <c r="T20" s="19"/>
      <c r="U20" s="21"/>
      <c r="W20" s="30"/>
      <c r="X20" s="152" t="s">
        <v>54</v>
      </c>
      <c r="Y20" s="19"/>
      <c r="Z20" s="20"/>
      <c r="AA20" s="19"/>
      <c r="AB20" s="21"/>
      <c r="AD20" s="30"/>
      <c r="AE20" s="152" t="s">
        <v>54</v>
      </c>
      <c r="AF20" s="19"/>
      <c r="AG20" s="20"/>
      <c r="AH20" s="19"/>
      <c r="AI20" s="21"/>
      <c r="AK20" s="30"/>
      <c r="AL20" s="152" t="s">
        <v>54</v>
      </c>
      <c r="AM20" s="19"/>
      <c r="AN20" s="109"/>
    </row>
    <row r="21" spans="1:40">
      <c r="B21" s="30"/>
      <c r="C21" s="153" t="s">
        <v>131</v>
      </c>
      <c r="D21" s="32">
        <f>'(5) KDT cube (data)'!AE30</f>
        <v>2910401050.3625002</v>
      </c>
      <c r="E21" s="33">
        <f>'(5) KDT cube (data)'!AF30</f>
        <v>-5.9687376340659126E-2</v>
      </c>
      <c r="F21" s="52">
        <f>'(5) KDT cube (data)'!AG30</f>
        <v>-184740902.57259989</v>
      </c>
      <c r="G21" s="22"/>
      <c r="I21" s="30"/>
      <c r="J21" s="153" t="s">
        <v>131</v>
      </c>
      <c r="K21" s="49">
        <f>'(5) KDT cube (data)'!AH30</f>
        <v>19989659</v>
      </c>
      <c r="L21" s="55">
        <f>'(5) KDT cube (data)'!AI30</f>
        <v>1.2612073094919518E-2</v>
      </c>
      <c r="M21" s="56">
        <f>'(5) KDT cube (data)'!AJ30</f>
        <v>37642586.049274512</v>
      </c>
      <c r="N21" s="22"/>
      <c r="P21" s="30"/>
      <c r="Q21" s="153" t="s">
        <v>131</v>
      </c>
      <c r="R21" s="51">
        <f>'(5) KDT cube (data)'!AM30</f>
        <v>145.59533258483799</v>
      </c>
      <c r="S21" s="33">
        <f>'(5) KDT cube (data)'!AN30</f>
        <v>-7.1398960526516952E-2</v>
      </c>
      <c r="T21" s="52">
        <f>'(5) KDT cube (data)'!AO30</f>
        <v>-222383488.62187469</v>
      </c>
      <c r="U21" s="22"/>
      <c r="W21" s="30"/>
      <c r="X21" s="153" t="s">
        <v>131</v>
      </c>
      <c r="Y21" s="50">
        <f>'(5) KDT cube (data)'!AP30</f>
        <v>6.1317088000350584</v>
      </c>
      <c r="Z21" s="33">
        <f>'(5) KDT cube (data)'!AQ30</f>
        <v>2.9526269900981283E-2</v>
      </c>
      <c r="AA21" s="52">
        <f>'(5) KDT cube (data)'!AR30</f>
        <v>87456628.523811132</v>
      </c>
      <c r="AB21" s="22"/>
      <c r="AD21" s="30"/>
      <c r="AE21" s="153" t="s">
        <v>131</v>
      </c>
      <c r="AF21" s="51">
        <f>'(5) KDT cube (data)'!AS30</f>
        <v>23.744658680465314</v>
      </c>
      <c r="AG21" s="33">
        <f>'(5) KDT cube (data)'!AT30</f>
        <v>-9.8030748100488174E-2</v>
      </c>
      <c r="AH21" s="52">
        <f>'(5) KDT cube (data)'!AU30</f>
        <v>-309840117.14568567</v>
      </c>
      <c r="AI21" s="22"/>
      <c r="AK21" s="30"/>
      <c r="AL21" s="153" t="s">
        <v>131</v>
      </c>
      <c r="AM21" s="55">
        <f>'(5) KDT cube (data)'!AZ30</f>
        <v>0.91109714284359955</v>
      </c>
      <c r="AN21" s="240">
        <f>'(5) KDT cube (data)'!BA30</f>
        <v>3.1244855111973724E-3</v>
      </c>
    </row>
    <row r="22" spans="1:40">
      <c r="A22" s="60"/>
      <c r="B22" s="93"/>
      <c r="C22" s="153" t="s">
        <v>132</v>
      </c>
      <c r="D22" s="32">
        <f>'(5) KDT cube (data)'!AE31</f>
        <v>508738149.84869999</v>
      </c>
      <c r="E22" s="33">
        <f>'(5) KDT cube (data)'!AF31</f>
        <v>2.2829026223099236E-2</v>
      </c>
      <c r="F22" s="52">
        <f>'(5) KDT cube (data)'!AG31</f>
        <v>11354778.037999988</v>
      </c>
      <c r="G22" s="23"/>
      <c r="H22" s="60"/>
      <c r="I22" s="93"/>
      <c r="J22" s="153" t="s">
        <v>132</v>
      </c>
      <c r="K22" s="49">
        <f>'(5) KDT cube (data)'!AH31</f>
        <v>2494341</v>
      </c>
      <c r="L22" s="55">
        <f>'(5) KDT cube (data)'!AI31</f>
        <v>0.16834681385636641</v>
      </c>
      <c r="M22" s="56">
        <f>'(5) KDT cube (data)'!AJ31</f>
        <v>78518432.315008104</v>
      </c>
      <c r="N22" s="23"/>
      <c r="O22" s="60"/>
      <c r="P22" s="93"/>
      <c r="Q22" s="153" t="s">
        <v>132</v>
      </c>
      <c r="R22" s="51">
        <f>'(5) KDT cube (data)'!AM31</f>
        <v>203.95693686176028</v>
      </c>
      <c r="S22" s="33">
        <f>'(5) KDT cube (data)'!AN31</f>
        <v>-0.12455016430691168</v>
      </c>
      <c r="T22" s="52">
        <f>'(5) KDT cube (data)'!AO31</f>
        <v>-67163654.277008116</v>
      </c>
      <c r="U22" s="23"/>
      <c r="V22" s="60"/>
      <c r="W22" s="93"/>
      <c r="X22" s="153" t="s">
        <v>132</v>
      </c>
      <c r="Y22" s="50">
        <f>'(5) KDT cube (data)'!AP31</f>
        <v>3.7616163948714312</v>
      </c>
      <c r="Z22" s="33">
        <f>'(5) KDT cube (data)'!AQ31</f>
        <v>-9.4234270856275004E-2</v>
      </c>
      <c r="AA22" s="52">
        <f>'(5) KDT cube (data)'!AR31</f>
        <v>-49965413.796575457</v>
      </c>
      <c r="AB22" s="23"/>
      <c r="AC22" s="60"/>
      <c r="AD22" s="93"/>
      <c r="AE22" s="153" t="s">
        <v>132</v>
      </c>
      <c r="AF22" s="51">
        <f>'(5) KDT cube (data)'!AS31</f>
        <v>54.220557189147236</v>
      </c>
      <c r="AG22" s="33">
        <f>'(5) KDT cube (data)'!AT31</f>
        <v>-3.346990560053098E-2</v>
      </c>
      <c r="AH22" s="52">
        <f>'(5) KDT cube (data)'!AU31</f>
        <v>-17198240.48043263</v>
      </c>
      <c r="AI22" s="23"/>
      <c r="AJ22" s="60"/>
      <c r="AK22" s="93"/>
      <c r="AL22" s="153" t="s">
        <v>132</v>
      </c>
      <c r="AM22" s="55">
        <f>'(5) KDT cube (data)'!AZ31</f>
        <v>0.11368813036668844</v>
      </c>
      <c r="AN22" s="240">
        <f>'(5) KDT cube (data)'!BA31</f>
        <v>0.15740008211264378</v>
      </c>
    </row>
    <row r="23" spans="1:40">
      <c r="A23" s="60"/>
      <c r="B23" s="93"/>
      <c r="C23" s="154" t="s">
        <v>133</v>
      </c>
      <c r="D23" s="101">
        <f>'(5) KDT cube (data)'!AE32</f>
        <v>780989296.37769997</v>
      </c>
      <c r="E23" s="99">
        <f>'(5) KDT cube (data)'!AF32</f>
        <v>-7.0176717163388691E-2</v>
      </c>
      <c r="F23" s="100">
        <f>'(5) KDT cube (data)'!AG32</f>
        <v>-58943743.366299987</v>
      </c>
      <c r="G23" s="24"/>
      <c r="H23" s="60"/>
      <c r="I23" s="93"/>
      <c r="J23" s="154" t="s">
        <v>133</v>
      </c>
      <c r="K23" s="235">
        <f>'(5) KDT cube (data)'!AH32</f>
        <v>1950089</v>
      </c>
      <c r="L23" s="99">
        <f>'(5) KDT cube (data)'!AI32</f>
        <v>-1.068261813178728E-2</v>
      </c>
      <c r="M23" s="100">
        <f>'(5) KDT cube (data)'!AJ32</f>
        <v>-8702890.9517499506</v>
      </c>
      <c r="N23" s="24"/>
      <c r="O23" s="60"/>
      <c r="P23" s="93"/>
      <c r="Q23" s="154" t="s">
        <v>133</v>
      </c>
      <c r="R23" s="144">
        <f>'(5) KDT cube (data)'!AM32</f>
        <v>400.48905274461833</v>
      </c>
      <c r="S23" s="99">
        <f>'(5) KDT cube (data)'!AN32</f>
        <v>-6.0136514451260892E-2</v>
      </c>
      <c r="T23" s="100">
        <f>'(5) KDT cube (data)'!AO32</f>
        <v>-50240852.414550029</v>
      </c>
      <c r="U23" s="24"/>
      <c r="V23" s="60"/>
      <c r="W23" s="93"/>
      <c r="X23" s="154" t="s">
        <v>133</v>
      </c>
      <c r="Y23" s="104">
        <f>'(5) KDT cube (data)'!AP32</f>
        <v>4.6125628112357946</v>
      </c>
      <c r="Z23" s="99">
        <f>'(5) KDT cube (data)'!AQ32</f>
        <v>-5.2025633643509872E-3</v>
      </c>
      <c r="AA23" s="100">
        <f>'(5) KDT cube (data)'!AR32</f>
        <v>-4226455.7995995199</v>
      </c>
      <c r="AB23" s="24"/>
      <c r="AC23" s="60"/>
      <c r="AD23" s="93"/>
      <c r="AE23" s="154" t="s">
        <v>133</v>
      </c>
      <c r="AF23" s="144">
        <f>'(5) KDT cube (data)'!AS32</f>
        <v>86.825712545108857</v>
      </c>
      <c r="AG23" s="99">
        <f>'(5) KDT cube (data)'!AT32</f>
        <v>-5.5221243103212636E-2</v>
      </c>
      <c r="AH23" s="100">
        <f>'(5) KDT cube (data)'!AU32</f>
        <v>-46014396.614950508</v>
      </c>
      <c r="AI23" s="24"/>
      <c r="AJ23" s="60"/>
      <c r="AK23" s="93"/>
      <c r="AL23" s="154" t="s">
        <v>133</v>
      </c>
      <c r="AM23" s="105">
        <f>'(5) KDT cube (data)'!AZ32</f>
        <v>8.8881982238453006E-2</v>
      </c>
      <c r="AN23" s="241">
        <f>'(5) KDT cube (data)'!BA32</f>
        <v>-1.9951947974838902E-2</v>
      </c>
    </row>
    <row r="24" spans="1:40" ht="13" customHeight="1">
      <c r="A24" s="60"/>
      <c r="B24" s="93"/>
      <c r="C24" s="31" t="s">
        <v>7</v>
      </c>
      <c r="D24" s="32"/>
      <c r="E24" s="33"/>
      <c r="F24" s="52"/>
      <c r="G24" s="24"/>
      <c r="H24" s="60"/>
      <c r="I24" s="93"/>
      <c r="J24" s="31" t="s">
        <v>7</v>
      </c>
      <c r="K24" s="49"/>
      <c r="L24" s="55"/>
      <c r="M24" s="56"/>
      <c r="N24" s="24"/>
      <c r="O24" s="60"/>
      <c r="P24" s="93"/>
      <c r="Q24" s="31" t="s">
        <v>7</v>
      </c>
      <c r="R24" s="51"/>
      <c r="S24" s="33"/>
      <c r="T24" s="52"/>
      <c r="U24" s="24"/>
      <c r="V24" s="60"/>
      <c r="W24" s="93"/>
      <c r="X24" s="31" t="s">
        <v>7</v>
      </c>
      <c r="Y24" s="50"/>
      <c r="Z24" s="33"/>
      <c r="AA24" s="52"/>
      <c r="AB24" s="24"/>
      <c r="AC24" s="60"/>
      <c r="AD24" s="93"/>
      <c r="AE24" s="31" t="s">
        <v>7</v>
      </c>
      <c r="AF24" s="51"/>
      <c r="AG24" s="33"/>
      <c r="AH24" s="34"/>
      <c r="AI24" s="24"/>
      <c r="AJ24" s="60"/>
      <c r="AK24" s="93"/>
      <c r="AL24" s="31" t="s">
        <v>7</v>
      </c>
      <c r="AM24" s="55"/>
      <c r="AN24" s="240"/>
    </row>
    <row r="25" spans="1:40">
      <c r="A25" s="60"/>
      <c r="B25" s="93"/>
      <c r="C25" s="155" t="s">
        <v>131</v>
      </c>
      <c r="D25" s="32">
        <f>'(5) KDT cube (data)'!AE45</f>
        <v>1410141005.6700001</v>
      </c>
      <c r="E25" s="33">
        <f>'(5) KDT cube (data)'!AF45</f>
        <v>-8.8512751712871207E-2</v>
      </c>
      <c r="F25" s="52">
        <f>'(5) KDT cube (data)'!AG45</f>
        <v>-136936047.04789996</v>
      </c>
      <c r="G25" s="24"/>
      <c r="H25" s="60"/>
      <c r="I25" s="93"/>
      <c r="J25" s="155" t="s">
        <v>131</v>
      </c>
      <c r="K25" s="49">
        <f>'(5) KDT cube (data)'!AH45</f>
        <v>2912956</v>
      </c>
      <c r="L25" s="55">
        <f>'(5) KDT cube (data)'!AI45</f>
        <v>-1.5605906588950336E-2</v>
      </c>
      <c r="M25" s="56">
        <f>'(5) KDT cube (data)'!AJ45</f>
        <v>-23249472.573651951</v>
      </c>
      <c r="N25" s="24"/>
      <c r="O25" s="60"/>
      <c r="P25" s="93"/>
      <c r="Q25" s="155" t="s">
        <v>131</v>
      </c>
      <c r="R25" s="51">
        <f>'(5) KDT cube (data)'!AM45</f>
        <v>484.09279291207969</v>
      </c>
      <c r="S25" s="33">
        <f>'(5) KDT cube (data)'!AN45</f>
        <v>-7.4062660078840437E-2</v>
      </c>
      <c r="T25" s="52">
        <f>'(5) KDT cube (data)'!AO45</f>
        <v>-113686574.47424795</v>
      </c>
      <c r="U25" s="24"/>
      <c r="V25" s="60"/>
      <c r="W25" s="93"/>
      <c r="X25" s="155" t="s">
        <v>131</v>
      </c>
      <c r="Y25" s="50">
        <f>'(5) KDT cube (data)'!AP45</f>
        <v>16.073267498719513</v>
      </c>
      <c r="Z25" s="33">
        <f>'(5) KDT cube (data)'!AQ45</f>
        <v>-7.6944649079718763E-3</v>
      </c>
      <c r="AA25" s="52">
        <f>'(5) KDT cube (data)'!AR45</f>
        <v>-11416066.291227078</v>
      </c>
      <c r="AB25" s="24"/>
      <c r="AC25" s="60"/>
      <c r="AD25" s="93"/>
      <c r="AE25" s="155" t="s">
        <v>131</v>
      </c>
      <c r="AF25" s="51">
        <f>'(5) KDT cube (data)'!AS45</f>
        <v>30.117883184028713</v>
      </c>
      <c r="AG25" s="33">
        <f>'(5) KDT cube (data)'!AT45</f>
        <v>-6.688282270310375E-2</v>
      </c>
      <c r="AH25" s="34">
        <f>'(5) KDT cube (data)'!AU45</f>
        <v>-102270508.1830211</v>
      </c>
      <c r="AI25" s="24"/>
      <c r="AJ25" s="60"/>
      <c r="AK25" s="93"/>
      <c r="AL25" s="155" t="s">
        <v>131</v>
      </c>
      <c r="AM25" s="55">
        <f>'(5) KDT cube (data)'!AZ45</f>
        <v>0.8766332921041623</v>
      </c>
      <c r="AN25" s="240">
        <f>'(5) KDT cube (data)'!BA45</f>
        <v>1.9110316525435156E-2</v>
      </c>
    </row>
    <row r="26" spans="1:40">
      <c r="A26" s="60"/>
      <c r="B26" s="93"/>
      <c r="C26" s="155" t="s">
        <v>132</v>
      </c>
      <c r="D26" s="32">
        <f>'(5) KDT cube (data)'!AE46</f>
        <v>293825415.796</v>
      </c>
      <c r="E26" s="33">
        <f>'(5) KDT cube (data)'!AF46</f>
        <v>-4.3723513303866923E-2</v>
      </c>
      <c r="F26" s="52">
        <f>'(5) KDT cube (data)'!AG46</f>
        <v>-13434482.239499986</v>
      </c>
      <c r="G26" s="24"/>
      <c r="H26" s="60"/>
      <c r="I26" s="93"/>
      <c r="J26" s="155" t="s">
        <v>132</v>
      </c>
      <c r="K26" s="49">
        <f>'(5) KDT cube (data)'!AH46</f>
        <v>760971</v>
      </c>
      <c r="L26" s="55">
        <f>'(5) KDT cube (data)'!AI46</f>
        <v>0.10510196079570377</v>
      </c>
      <c r="M26" s="56">
        <f>'(5) KDT cube (data)'!AJ46</f>
        <v>30119106.651820395</v>
      </c>
      <c r="N26" s="24"/>
      <c r="O26" s="60"/>
      <c r="P26" s="93"/>
      <c r="Q26" s="155" t="s">
        <v>132</v>
      </c>
      <c r="R26" s="51">
        <f>'(5) KDT cube (data)'!AM46</f>
        <v>386.11907128655361</v>
      </c>
      <c r="S26" s="33">
        <f>'(5) KDT cube (data)'!AN46</f>
        <v>-0.13467126055265743</v>
      </c>
      <c r="T26" s="52">
        <f>'(5) KDT cube (data)'!AO46</f>
        <v>-43553588.891320415</v>
      </c>
      <c r="U26" s="24"/>
      <c r="V26" s="60"/>
      <c r="W26" s="93"/>
      <c r="X26" s="155" t="s">
        <v>132</v>
      </c>
      <c r="Y26" s="50">
        <f>'(5) KDT cube (data)'!AP46</f>
        <v>6.8764039628316977</v>
      </c>
      <c r="Z26" s="33">
        <f>'(5) KDT cube (data)'!AQ46</f>
        <v>-0.11360677923369689</v>
      </c>
      <c r="AA26" s="52">
        <f>'(5) KDT cube (data)'!AR46</f>
        <v>-36304630.65853817</v>
      </c>
      <c r="AB26" s="24"/>
      <c r="AC26" s="60"/>
      <c r="AD26" s="93"/>
      <c r="AE26" s="155" t="s">
        <v>132</v>
      </c>
      <c r="AF26" s="51">
        <f>'(5) KDT cube (data)'!AS46</f>
        <v>56.151307191026355</v>
      </c>
      <c r="AG26" s="33">
        <f>'(5) KDT cube (data)'!AT46</f>
        <v>-2.3764262660706859E-2</v>
      </c>
      <c r="AH26" s="34">
        <f>'(5) KDT cube (data)'!AU46</f>
        <v>-7248958.2327821963</v>
      </c>
      <c r="AI26" s="24"/>
      <c r="AJ26" s="60"/>
      <c r="AK26" s="93"/>
      <c r="AL26" s="155" t="s">
        <v>132</v>
      </c>
      <c r="AM26" s="55">
        <f>'(5) KDT cube (data)'!AZ46</f>
        <v>0.22900878452190712</v>
      </c>
      <c r="AN26" s="240">
        <f>'(5) KDT cube (data)'!BA46</f>
        <v>0.14407513880634082</v>
      </c>
    </row>
    <row r="27" spans="1:40">
      <c r="A27" s="60"/>
      <c r="B27" s="93"/>
      <c r="C27" s="155" t="s">
        <v>133</v>
      </c>
      <c r="D27" s="32">
        <f>'(5) KDT cube (data)'!AE47</f>
        <v>530511893.49720001</v>
      </c>
      <c r="E27" s="33">
        <f>'(5) KDT cube (data)'!AF47</f>
        <v>-4.2166268953859332E-2</v>
      </c>
      <c r="F27" s="52">
        <f>'(5) KDT cube (data)'!AG47</f>
        <v>-23354478.40199995</v>
      </c>
      <c r="G27" s="24"/>
      <c r="H27" s="60"/>
      <c r="I27" s="93"/>
      <c r="J27" s="155" t="s">
        <v>133</v>
      </c>
      <c r="K27" s="49">
        <f>'(5) KDT cube (data)'!AH47</f>
        <v>766222</v>
      </c>
      <c r="L27" s="55">
        <f>'(5) KDT cube (data)'!AI47</f>
        <v>2.5718531211094797E-2</v>
      </c>
      <c r="M27" s="56">
        <f>'(5) KDT cube (data)'!AJ47</f>
        <v>13773255.700137716</v>
      </c>
      <c r="N27" s="24"/>
      <c r="O27" s="60"/>
      <c r="P27" s="93"/>
      <c r="Q27" s="155" t="s">
        <v>133</v>
      </c>
      <c r="R27" s="51">
        <f>'(5) KDT cube (data)'!AM47</f>
        <v>692.37361169112864</v>
      </c>
      <c r="S27" s="33">
        <f>'(5) KDT cube (data)'!AN47</f>
        <v>-6.6182678872732104E-2</v>
      </c>
      <c r="T27" s="52">
        <f>'(5) KDT cube (data)'!AO47</f>
        <v>-37127734.102137715</v>
      </c>
      <c r="U27" s="24"/>
      <c r="V27" s="60"/>
      <c r="W27" s="93"/>
      <c r="X27" s="155" t="s">
        <v>133</v>
      </c>
      <c r="Y27" s="50">
        <f>'(5) KDT cube (data)'!AP47</f>
        <v>7.9575606025407781</v>
      </c>
      <c r="Z27" s="33">
        <f>'(5) KDT cube (data)'!AQ47</f>
        <v>-1.6691471844657357E-2</v>
      </c>
      <c r="AA27" s="52">
        <f>'(5) KDT cube (data)'!AR47</f>
        <v>-9128082.5458833016</v>
      </c>
      <c r="AB27" s="24"/>
      <c r="AC27" s="60"/>
      <c r="AD27" s="93"/>
      <c r="AE27" s="155" t="s">
        <v>133</v>
      </c>
      <c r="AF27" s="51">
        <f>'(5) KDT cube (data)'!AS47</f>
        <v>87.008273800649405</v>
      </c>
      <c r="AG27" s="33">
        <f>'(5) KDT cube (data)'!AT47</f>
        <v>-5.033131068324892E-2</v>
      </c>
      <c r="AH27" s="34">
        <f>'(5) KDT cube (data)'!AU47</f>
        <v>-27999651.556254424</v>
      </c>
      <c r="AI27" s="24"/>
      <c r="AJ27" s="60"/>
      <c r="AK27" s="93"/>
      <c r="AL27" s="155" t="s">
        <v>133</v>
      </c>
      <c r="AM27" s="55">
        <f>'(5) KDT cube (data)'!AZ47</f>
        <v>0.23058903544805875</v>
      </c>
      <c r="AN27" s="240">
        <f>'(5) KDT cube (data)'!BA47</f>
        <v>6.189212633974317E-2</v>
      </c>
    </row>
    <row r="28" spans="1:40" ht="3" customHeight="1">
      <c r="A28" s="60"/>
      <c r="B28" s="94"/>
      <c r="C28" s="95"/>
      <c r="D28" s="25"/>
      <c r="E28" s="26"/>
      <c r="F28" s="25"/>
      <c r="G28" s="27"/>
      <c r="H28" s="60"/>
      <c r="I28" s="94"/>
      <c r="J28" s="95"/>
      <c r="K28" s="25"/>
      <c r="L28" s="26"/>
      <c r="M28" s="25"/>
      <c r="N28" s="27"/>
      <c r="O28" s="60"/>
      <c r="P28" s="94"/>
      <c r="Q28" s="95"/>
      <c r="R28" s="25"/>
      <c r="S28" s="26"/>
      <c r="T28" s="25"/>
      <c r="U28" s="27"/>
      <c r="V28" s="60"/>
      <c r="W28" s="94"/>
      <c r="X28" s="95"/>
      <c r="Y28" s="25"/>
      <c r="Z28" s="26"/>
      <c r="AA28" s="25"/>
      <c r="AB28" s="27"/>
      <c r="AC28" s="60"/>
      <c r="AD28" s="94"/>
      <c r="AE28" s="95"/>
      <c r="AF28" s="25"/>
      <c r="AG28" s="26"/>
      <c r="AH28" s="25"/>
      <c r="AI28" s="27"/>
      <c r="AJ28" s="60"/>
      <c r="AK28" s="94"/>
      <c r="AL28" s="95"/>
      <c r="AM28" s="25"/>
      <c r="AN28" s="242"/>
    </row>
    <row r="29" spans="1:40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"/>
    </row>
    <row r="30" spans="1:4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"/>
    </row>
    <row r="31" spans="1:40" ht="19">
      <c r="A31" s="60"/>
      <c r="B31" s="60"/>
      <c r="C31" s="263" t="s">
        <v>134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"/>
    </row>
    <row r="32" spans="1:40">
      <c r="AC32" s="106"/>
      <c r="AD32" s="106"/>
      <c r="AE32" s="106"/>
    </row>
    <row r="33" spans="1:40">
      <c r="A33" s="53"/>
      <c r="B33" s="286" t="s">
        <v>97</v>
      </c>
      <c r="C33" s="287"/>
      <c r="D33" s="287"/>
      <c r="E33" s="287"/>
      <c r="F33" s="287"/>
      <c r="G33" s="288"/>
      <c r="H33" s="53"/>
      <c r="I33" s="286" t="s">
        <v>69</v>
      </c>
      <c r="J33" s="287"/>
      <c r="K33" s="287"/>
      <c r="L33" s="287"/>
      <c r="M33" s="287"/>
      <c r="N33" s="288"/>
      <c r="O33" s="53"/>
      <c r="P33" s="286" t="s">
        <v>11</v>
      </c>
      <c r="Q33" s="287"/>
      <c r="R33" s="287"/>
      <c r="S33" s="287"/>
      <c r="T33" s="287"/>
      <c r="U33" s="288"/>
      <c r="V33" s="53"/>
      <c r="W33" s="286" t="s">
        <v>70</v>
      </c>
      <c r="X33" s="287"/>
      <c r="Y33" s="287"/>
      <c r="Z33" s="287"/>
      <c r="AA33" s="287"/>
      <c r="AB33" s="288"/>
      <c r="AC33" s="53"/>
      <c r="AD33" s="286" t="s">
        <v>71</v>
      </c>
      <c r="AE33" s="287"/>
      <c r="AF33" s="287"/>
      <c r="AG33" s="287"/>
      <c r="AH33" s="287"/>
      <c r="AI33" s="288"/>
      <c r="AJ33" s="53"/>
      <c r="AK33" s="53"/>
      <c r="AL33" s="283" t="s">
        <v>130</v>
      </c>
      <c r="AM33" s="284"/>
      <c r="AN33" s="285"/>
    </row>
    <row r="34" spans="1:40">
      <c r="B34" s="30"/>
      <c r="C34" s="28"/>
      <c r="D34" s="19" t="s">
        <v>124</v>
      </c>
      <c r="E34" s="20" t="s">
        <v>125</v>
      </c>
      <c r="F34" s="19" t="s">
        <v>126</v>
      </c>
      <c r="G34" s="21"/>
      <c r="I34" s="30"/>
      <c r="J34" s="28"/>
      <c r="K34" s="19" t="s">
        <v>59</v>
      </c>
      <c r="L34" s="20" t="s">
        <v>125</v>
      </c>
      <c r="M34" s="19" t="s">
        <v>126</v>
      </c>
      <c r="N34" s="21"/>
      <c r="P34" s="30"/>
      <c r="Q34" s="28"/>
      <c r="R34" s="19" t="s">
        <v>124</v>
      </c>
      <c r="S34" s="20" t="s">
        <v>125</v>
      </c>
      <c r="T34" s="19" t="s">
        <v>126</v>
      </c>
      <c r="U34" s="21"/>
      <c r="W34" s="30"/>
      <c r="X34" s="28"/>
      <c r="Y34" s="19" t="s">
        <v>59</v>
      </c>
      <c r="Z34" s="20" t="s">
        <v>125</v>
      </c>
      <c r="AA34" s="19" t="s">
        <v>126</v>
      </c>
      <c r="AB34" s="21"/>
      <c r="AD34" s="30"/>
      <c r="AE34" s="28"/>
      <c r="AF34" s="19" t="s">
        <v>124</v>
      </c>
      <c r="AG34" s="20" t="s">
        <v>125</v>
      </c>
      <c r="AH34" s="19" t="s">
        <v>126</v>
      </c>
      <c r="AI34" s="21"/>
      <c r="AL34" s="110"/>
      <c r="AM34" s="19" t="s">
        <v>59</v>
      </c>
      <c r="AN34" s="109" t="s">
        <v>125</v>
      </c>
    </row>
    <row r="35" spans="1:40">
      <c r="B35" s="30"/>
      <c r="C35" s="143" t="s">
        <v>135</v>
      </c>
      <c r="D35" s="32">
        <f>'(5) KDT cube (data)'!AE61</f>
        <v>2234478314.9632001</v>
      </c>
      <c r="E35" s="33">
        <f>'(5) KDT cube (data)'!AF61</f>
        <v>-7.2138845609615809E-2</v>
      </c>
      <c r="F35" s="52">
        <f>'(5) KDT cube (data)'!AG61</f>
        <v>-173725007.68939972</v>
      </c>
      <c r="G35" s="22"/>
      <c r="I35" s="30"/>
      <c r="J35" s="143" t="s">
        <v>135</v>
      </c>
      <c r="K35" s="49">
        <f>'(5) KDT cube (data)'!AH61</f>
        <v>3322890</v>
      </c>
      <c r="L35" s="55">
        <f>'(5) KDT cube (data)'!AI61</f>
        <v>-3.4065225865583804E-2</v>
      </c>
      <c r="M35" s="56">
        <f>'(5) KDT cube (data)'!AJ61</f>
        <v>-80419210.610870495</v>
      </c>
      <c r="N35" s="22"/>
      <c r="P35" s="30"/>
      <c r="Q35" s="143" t="s">
        <v>135</v>
      </c>
      <c r="R35" s="51">
        <f>'(5) KDT cube (data)'!AM61</f>
        <v>672.45028122002236</v>
      </c>
      <c r="S35" s="33">
        <f>'(5) KDT cube (data)'!AN61</f>
        <v>-3.9416346490010246E-2</v>
      </c>
      <c r="T35" s="52">
        <f>'(5) KDT cube (data)'!AO61</f>
        <v>-93305797.078529134</v>
      </c>
      <c r="U35" s="22"/>
      <c r="W35" s="30"/>
      <c r="X35" s="143" t="s">
        <v>135</v>
      </c>
      <c r="Y35" s="50">
        <f>'(5) KDT cube (data)'!AP61</f>
        <v>17.500044539542387</v>
      </c>
      <c r="Z35" s="33">
        <f>'(5) KDT cube (data)'!AQ61</f>
        <v>1.4876568536595691E-2</v>
      </c>
      <c r="AA35" s="52">
        <f>'(5) KDT cube (data)'!AR61</f>
        <v>34273629.33102826</v>
      </c>
      <c r="AB35" s="22"/>
      <c r="AD35" s="30"/>
      <c r="AE35" s="143" t="s">
        <v>135</v>
      </c>
      <c r="AF35" s="51">
        <f>'(5) KDT cube (data)'!AS61</f>
        <v>38.425632557710422</v>
      </c>
      <c r="AG35" s="33">
        <f>'(5) KDT cube (data)'!AT61</f>
        <v>-5.349706231260587E-2</v>
      </c>
      <c r="AH35" s="52">
        <f>'(5) KDT cube (data)'!AU61</f>
        <v>-127579426.40955718</v>
      </c>
      <c r="AI35" s="22"/>
      <c r="AL35" s="54" t="s">
        <v>90</v>
      </c>
      <c r="AM35" s="98">
        <f>'(5) KDT cube (data)'!AZ62</f>
        <v>0.99799421587834691</v>
      </c>
      <c r="AN35" s="238">
        <f>'(5) KDT cube (data)'!BA62</f>
        <v>-3.8871659899974986E-4</v>
      </c>
    </row>
    <row r="36" spans="1:40">
      <c r="A36" s="60"/>
      <c r="B36" s="93"/>
      <c r="C36" s="54" t="str">
        <f>'(5) KDT cube (data)'!AD62</f>
        <v>Edible Grocery</v>
      </c>
      <c r="D36" s="32">
        <f>'(5) KDT cube (data)'!AE62</f>
        <v>724358983.35720003</v>
      </c>
      <c r="E36" s="33">
        <f>'(5) KDT cube (data)'!AF62</f>
        <v>-9.4991114029518542E-2</v>
      </c>
      <c r="F36" s="52">
        <f>'(5) KDT cube (data)'!AG62</f>
        <v>-76029824.516700029</v>
      </c>
      <c r="G36" s="23"/>
      <c r="H36" s="60"/>
      <c r="I36" s="93"/>
      <c r="J36" s="54" t="s">
        <v>90</v>
      </c>
      <c r="K36" s="49">
        <f>'(5) KDT cube (data)'!AH62</f>
        <v>3316225</v>
      </c>
      <c r="L36" s="55">
        <f>'(5) KDT cube (data)'!AI62</f>
        <v>-3.4440700745841046E-2</v>
      </c>
      <c r="M36" s="56">
        <f>'(5) KDT cube (data)'!AJ62</f>
        <v>-26701618.298916049</v>
      </c>
      <c r="N36" s="23"/>
      <c r="O36" s="60"/>
      <c r="P36" s="93"/>
      <c r="Q36" s="54" t="s">
        <v>90</v>
      </c>
      <c r="R36" s="51">
        <f>'(5) KDT cube (data)'!AM62</f>
        <v>218.4287807242271</v>
      </c>
      <c r="S36" s="33">
        <f>'(5) KDT cube (data)'!AN62</f>
        <v>-6.2710196391303374E-2</v>
      </c>
      <c r="T36" s="52">
        <f>'(5) KDT cube (data)'!AO62</f>
        <v>-49328206.21778404</v>
      </c>
      <c r="U36" s="23"/>
      <c r="V36" s="60"/>
      <c r="W36" s="93"/>
      <c r="X36" s="54" t="s">
        <v>90</v>
      </c>
      <c r="Y36" s="50">
        <f>'(5) KDT cube (data)'!AP62</f>
        <v>12.861885728501534</v>
      </c>
      <c r="Z36" s="33">
        <f>'(5) KDT cube (data)'!AQ62</f>
        <v>-1.2828673147948222E-2</v>
      </c>
      <c r="AA36" s="52">
        <f>'(5) KDT cube (data)'!AR62</f>
        <v>-9836158.4919207878</v>
      </c>
      <c r="AB36" s="23"/>
      <c r="AC36" s="60"/>
      <c r="AD36" s="93"/>
      <c r="AE36" s="54" t="s">
        <v>90</v>
      </c>
      <c r="AF36" s="51">
        <f>'(5) KDT cube (data)'!AS62</f>
        <v>16.982640441299818</v>
      </c>
      <c r="AG36" s="33">
        <f>'(5) KDT cube (data)'!AT62</f>
        <v>-5.0529752927913729E-2</v>
      </c>
      <c r="AH36" s="52">
        <f>'(5) KDT cube (data)'!AU62</f>
        <v>-39492047.725863107</v>
      </c>
      <c r="AI36" s="23"/>
      <c r="AJ36" s="60"/>
      <c r="AK36" s="60"/>
      <c r="AL36" s="54" t="s">
        <v>113</v>
      </c>
      <c r="AM36" s="98">
        <f>'(5) KDT cube (data)'!AZ63</f>
        <v>0.99653584680804963</v>
      </c>
      <c r="AN36" s="238">
        <f>'(5) KDT cube (data)'!BA63</f>
        <v>-5.5566094649639464E-4</v>
      </c>
    </row>
    <row r="37" spans="1:40">
      <c r="A37" s="60"/>
      <c r="B37" s="93"/>
      <c r="C37" s="54" t="str">
        <f>'(5) KDT cube (data)'!AD63</f>
        <v>Fresh</v>
      </c>
      <c r="D37" s="32">
        <f>'(5) KDT cube (data)'!AE63</f>
        <v>688507943.18490005</v>
      </c>
      <c r="E37" s="33">
        <f>'(5) KDT cube (data)'!AF63</f>
        <v>-6.0266984643596255E-2</v>
      </c>
      <c r="F37" s="52">
        <f>'(5) KDT cube (data)'!AG63</f>
        <v>-44155411.122999907</v>
      </c>
      <c r="G37" s="24"/>
      <c r="H37" s="60"/>
      <c r="I37" s="93"/>
      <c r="J37" s="54" t="s">
        <v>113</v>
      </c>
      <c r="K37" s="49">
        <f>'(5) KDT cube (data)'!AH63</f>
        <v>3311379</v>
      </c>
      <c r="L37" s="55">
        <f>'(5) KDT cube (data)'!AI63</f>
        <v>-3.4601958096433183E-2</v>
      </c>
      <c r="M37" s="56">
        <f>'(5) KDT cube (data)'!AJ63</f>
        <v>-25014601.774169955</v>
      </c>
      <c r="N37" s="24"/>
      <c r="O37" s="60"/>
      <c r="P37" s="93"/>
      <c r="Q37" s="54" t="s">
        <v>113</v>
      </c>
      <c r="R37" s="51">
        <f>'(5) KDT cube (data)'!AM63</f>
        <v>207.92181842818357</v>
      </c>
      <c r="S37" s="33">
        <f>'(5) KDT cube (data)'!AN63</f>
        <v>-2.6584916721559604E-2</v>
      </c>
      <c r="T37" s="52">
        <f>'(5) KDT cube (data)'!AO63</f>
        <v>-19140809.348829914</v>
      </c>
      <c r="U37" s="24"/>
      <c r="V37" s="60"/>
      <c r="W37" s="93"/>
      <c r="X37" s="54" t="s">
        <v>113</v>
      </c>
      <c r="Y37" s="50">
        <f>'(5) KDT cube (data)'!AP63</f>
        <v>13.273185280211054</v>
      </c>
      <c r="Z37" s="33">
        <f>'(5) KDT cube (data)'!AQ63</f>
        <v>1.6183612247457901E-3</v>
      </c>
      <c r="AA37" s="52">
        <f>'(5) KDT cube (data)'!AR63</f>
        <v>1148795.270624527</v>
      </c>
      <c r="AB37" s="24"/>
      <c r="AC37" s="60"/>
      <c r="AD37" s="93"/>
      <c r="AE37" s="54" t="s">
        <v>113</v>
      </c>
      <c r="AF37" s="51">
        <f>'(5) KDT cube (data)'!AS63</f>
        <v>15.664801932522819</v>
      </c>
      <c r="AG37" s="33">
        <f>'(5) KDT cube (data)'!AT63</f>
        <v>-2.8157708602525422E-2</v>
      </c>
      <c r="AH37" s="52">
        <f>'(5) KDT cube (data)'!AU63</f>
        <v>-20289604.619454533</v>
      </c>
      <c r="AI37" s="24"/>
      <c r="AJ37" s="60"/>
      <c r="AK37" s="60"/>
      <c r="AL37" s="54" t="s">
        <v>112</v>
      </c>
      <c r="AM37" s="98">
        <f>'(5) KDT cube (data)'!AZ64</f>
        <v>0.99672243137750571</v>
      </c>
      <c r="AN37" s="238">
        <f>'(5) KDT cube (data)'!BA64</f>
        <v>-2.7992858809566812E-4</v>
      </c>
    </row>
    <row r="38" spans="1:40">
      <c r="A38" s="60"/>
      <c r="B38" s="93"/>
      <c r="C38" s="54" t="str">
        <f>'(5) KDT cube (data)'!AD64</f>
        <v>Non Edible Grocery</v>
      </c>
      <c r="D38" s="32">
        <f>'(5) KDT cube (data)'!AE64</f>
        <v>404855491.44090003</v>
      </c>
      <c r="E38" s="33">
        <f>'(5) KDT cube (data)'!AF64</f>
        <v>-3.474715409435214E-2</v>
      </c>
      <c r="F38" s="52">
        <f>'(5) KDT cube (data)'!AG64</f>
        <v>-14573980.492999971</v>
      </c>
      <c r="G38" s="24"/>
      <c r="H38" s="60"/>
      <c r="I38" s="93"/>
      <c r="J38" s="54" t="s">
        <v>112</v>
      </c>
      <c r="K38" s="49">
        <f>'(5) KDT cube (data)'!AH64</f>
        <v>3311999</v>
      </c>
      <c r="L38" s="55">
        <f>'(5) KDT cube (data)'!AI64</f>
        <v>-3.4335618623099751E-2</v>
      </c>
      <c r="M38" s="56">
        <f>'(5) KDT cube (data)'!AJ64</f>
        <v>-14398301.684413308</v>
      </c>
      <c r="N38" s="24"/>
      <c r="O38" s="60"/>
      <c r="P38" s="93"/>
      <c r="Q38" s="54" t="s">
        <v>112</v>
      </c>
      <c r="R38" s="51">
        <f>'(5) KDT cube (data)'!AM64</f>
        <v>122.23901379224451</v>
      </c>
      <c r="S38" s="33">
        <f>'(5) KDT cube (data)'!AN64</f>
        <v>-4.2616822074936778E-4</v>
      </c>
      <c r="T38" s="52">
        <f>'(5) KDT cube (data)'!AO64</f>
        <v>-175678.80858667972</v>
      </c>
      <c r="U38" s="24"/>
      <c r="V38" s="60"/>
      <c r="W38" s="93"/>
      <c r="X38" s="54" t="s">
        <v>112</v>
      </c>
      <c r="Y38" s="50">
        <f>'(5) KDT cube (data)'!AP64</f>
        <v>11.652758349262786</v>
      </c>
      <c r="Z38" s="33">
        <f>'(5) KDT cube (data)'!AQ64</f>
        <v>3.7843246407831543E-4</v>
      </c>
      <c r="AA38" s="52">
        <f>'(5) KDT cube (data)'!AR64</f>
        <v>155938.02011379926</v>
      </c>
      <c r="AB38" s="24"/>
      <c r="AC38" s="60"/>
      <c r="AD38" s="93"/>
      <c r="AE38" s="54" t="s">
        <v>112</v>
      </c>
      <c r="AF38" s="51">
        <f>'(5) KDT cube (data)'!AS64</f>
        <v>10.490135479380124</v>
      </c>
      <c r="AG38" s="33">
        <f>'(5) KDT cube (data)'!AT64</f>
        <v>-8.0429631299205884E-4</v>
      </c>
      <c r="AH38" s="52">
        <f>'(5) KDT cube (data)'!AU64</f>
        <v>-331616.82870047505</v>
      </c>
      <c r="AI38" s="24"/>
      <c r="AJ38" s="60"/>
      <c r="AK38" s="60"/>
      <c r="AL38" s="54" t="s">
        <v>119</v>
      </c>
      <c r="AM38" s="98">
        <f>'(5) KDT cube (data)'!AZ65</f>
        <v>0.97077122625184709</v>
      </c>
      <c r="AN38" s="238">
        <f>'(5) KDT cube (data)'!BA65</f>
        <v>-3.7885944241337066E-3</v>
      </c>
    </row>
    <row r="39" spans="1:40">
      <c r="A39" s="60"/>
      <c r="B39" s="93"/>
      <c r="C39" s="54" t="str">
        <f>'(5) KDT cube (data)'!AD65</f>
        <v>Produce</v>
      </c>
      <c r="D39" s="32">
        <f>'(5) KDT cube (data)'!AE65</f>
        <v>158189563.5424</v>
      </c>
      <c r="E39" s="33">
        <f>'(5) KDT cube (data)'!AF65</f>
        <v>-7.3882195531210115E-2</v>
      </c>
      <c r="F39" s="52">
        <f>'(5) KDT cube (data)'!AG65</f>
        <v>-12619768.465999991</v>
      </c>
      <c r="G39" s="24"/>
      <c r="H39" s="60"/>
      <c r="I39" s="93"/>
      <c r="J39" s="54" t="s">
        <v>119</v>
      </c>
      <c r="K39" s="49">
        <f>'(5) KDT cube (data)'!AH65</f>
        <v>3225766</v>
      </c>
      <c r="L39" s="55">
        <f>'(5) KDT cube (data)'!AI65</f>
        <v>-3.7724760964946258E-2</v>
      </c>
      <c r="M39" s="56">
        <f>'(5) KDT cube (data)'!AJ65</f>
        <v>-6322679.6250729086</v>
      </c>
      <c r="N39" s="24"/>
      <c r="O39" s="60"/>
      <c r="P39" s="93"/>
      <c r="Q39" s="54" t="s">
        <v>119</v>
      </c>
      <c r="R39" s="51">
        <f>'(5) KDT cube (data)'!AM65</f>
        <v>49.039379651964836</v>
      </c>
      <c r="S39" s="33">
        <f>'(5) KDT cube (data)'!AN65</f>
        <v>-3.757494020372143E-2</v>
      </c>
      <c r="T39" s="52">
        <f>'(5) KDT cube (data)'!AO65</f>
        <v>-6297088.8409270896</v>
      </c>
      <c r="U39" s="24"/>
      <c r="V39" s="60"/>
      <c r="W39" s="93"/>
      <c r="X39" s="54" t="s">
        <v>119</v>
      </c>
      <c r="Y39" s="50">
        <f>'(5) KDT cube (data)'!AP65</f>
        <v>9.0937358754478783</v>
      </c>
      <c r="Z39" s="33">
        <f>'(5) KDT cube (data)'!AQ65</f>
        <v>-3.1350111516353252E-2</v>
      </c>
      <c r="AA39" s="52">
        <f>'(5) KDT cube (data)'!AR65</f>
        <v>-5237004.0975644346</v>
      </c>
      <c r="AB39" s="24"/>
      <c r="AC39" s="60"/>
      <c r="AD39" s="93"/>
      <c r="AE39" s="54" t="s">
        <v>119</v>
      </c>
      <c r="AF39" s="51">
        <f>'(5) KDT cube (data)'!AS65</f>
        <v>5.392654935620679</v>
      </c>
      <c r="AG39" s="33">
        <f>'(5) KDT cube (data)'!AT65</f>
        <v>-6.4262937118720886E-3</v>
      </c>
      <c r="AH39" s="52">
        <f>'(5) KDT cube (data)'!AU65</f>
        <v>-1060084.7433626454</v>
      </c>
      <c r="AI39" s="24"/>
      <c r="AJ39" s="60"/>
      <c r="AK39" s="60"/>
      <c r="AL39" s="54" t="s">
        <v>87</v>
      </c>
      <c r="AM39" s="98">
        <f>'(5) KDT cube (data)'!AZ66</f>
        <v>0.91662107382429148</v>
      </c>
      <c r="AN39" s="238">
        <f>'(5) KDT cube (data)'!BA66</f>
        <v>-1.1267136449417348E-2</v>
      </c>
    </row>
    <row r="40" spans="1:40">
      <c r="A40" s="60"/>
      <c r="B40" s="93"/>
      <c r="C40" s="54" t="str">
        <f>'(5) KDT cube (data)'!AD66</f>
        <v>GM</v>
      </c>
      <c r="D40" s="32">
        <f>'(5) KDT cube (data)'!AE66</f>
        <v>135267003.095</v>
      </c>
      <c r="E40" s="33">
        <f>'(5) KDT cube (data)'!AF66</f>
        <v>-0.11755577739633882</v>
      </c>
      <c r="F40" s="52">
        <f>'(5) KDT cube (data)'!AG66</f>
        <v>-18019742.548700005</v>
      </c>
      <c r="G40" s="24"/>
      <c r="H40" s="60"/>
      <c r="I40" s="93"/>
      <c r="J40" s="54" t="s">
        <v>87</v>
      </c>
      <c r="K40" s="49">
        <f>'(5) KDT cube (data)'!AH66</f>
        <v>3045831</v>
      </c>
      <c r="L40" s="55">
        <f>'(5) KDT cube (data)'!AI66</f>
        <v>-4.4948544766993392E-2</v>
      </c>
      <c r="M40" s="56">
        <f>'(5) KDT cube (data)'!AJ66</f>
        <v>-6628111.4091747664</v>
      </c>
      <c r="N40" s="24"/>
      <c r="O40" s="60"/>
      <c r="P40" s="93"/>
      <c r="Q40" s="54" t="s">
        <v>87</v>
      </c>
      <c r="R40" s="51">
        <f>'(5) KDT cube (data)'!AM66</f>
        <v>44.410541193848246</v>
      </c>
      <c r="S40" s="33">
        <f>'(5) KDT cube (data)'!AN66</f>
        <v>-7.6024419659809106E-2</v>
      </c>
      <c r="T40" s="52">
        <f>'(5) KDT cube (data)'!AO66</f>
        <v>-11391631.139525246</v>
      </c>
      <c r="U40" s="24"/>
      <c r="V40" s="60"/>
      <c r="W40" s="93"/>
      <c r="X40" s="54" t="s">
        <v>87</v>
      </c>
      <c r="Y40" s="50">
        <f>'(5) KDT cube (data)'!AP66</f>
        <v>4.6962152529145573</v>
      </c>
      <c r="Z40" s="33">
        <f>'(5) KDT cube (data)'!AQ66</f>
        <v>-5.8469652833733066E-2</v>
      </c>
      <c r="AA40" s="52">
        <f>'(5) KDT cube (data)'!AR66</f>
        <v>-8679518.4504999369</v>
      </c>
      <c r="AB40" s="24"/>
      <c r="AC40" s="60"/>
      <c r="AD40" s="93"/>
      <c r="AE40" s="54" t="s">
        <v>87</v>
      </c>
      <c r="AF40" s="51">
        <f>'(5) KDT cube (data)'!AS66</f>
        <v>9.4566664435337042</v>
      </c>
      <c r="AG40" s="33">
        <f>'(5) KDT cube (data)'!AT66</f>
        <v>-1.8644929373663577E-2</v>
      </c>
      <c r="AH40" s="52">
        <f>'(5) KDT cube (data)'!AU66</f>
        <v>-2712112.6890253117</v>
      </c>
      <c r="AI40" s="24"/>
      <c r="AJ40" s="60"/>
      <c r="AK40" s="60"/>
      <c r="AL40" s="264" t="s">
        <v>114</v>
      </c>
      <c r="AM40" s="111">
        <f>'(5) KDT cube (data)'!AZ67</f>
        <v>0.60666768987237019</v>
      </c>
      <c r="AN40" s="239">
        <f>'(5) KDT cube (data)'!BA67</f>
        <v>-2.591062364471286E-2</v>
      </c>
    </row>
    <row r="41" spans="1:40">
      <c r="A41" s="60"/>
      <c r="B41" s="94"/>
      <c r="C41" s="264" t="str">
        <f>'(5) KDT cube (data)'!AD67</f>
        <v>Clothing</v>
      </c>
      <c r="D41" s="107">
        <f>'(5) KDT cube (data)'!AE67</f>
        <v>96223444.606299996</v>
      </c>
      <c r="E41" s="99">
        <f>'(5) KDT cube (data)'!AF67</f>
        <v>-9.4273886941420026E-2</v>
      </c>
      <c r="F41" s="100">
        <f>'(5) KDT cube (data)'!AG67</f>
        <v>-10015564.315899998</v>
      </c>
      <c r="G41" s="108"/>
      <c r="H41" s="60"/>
      <c r="I41" s="94"/>
      <c r="J41" s="264" t="s">
        <v>114</v>
      </c>
      <c r="K41" s="102">
        <f>'(5) KDT cube (data)'!AH67</f>
        <v>2015890</v>
      </c>
      <c r="L41" s="103">
        <f>'(5) KDT cube (data)'!AI67</f>
        <v>-5.909319826352144E-2</v>
      </c>
      <c r="M41" s="151">
        <f>'(5) KDT cube (data)'!AJ67</f>
        <v>-6160634.9431665493</v>
      </c>
      <c r="N41" s="108"/>
      <c r="O41" s="60"/>
      <c r="P41" s="94"/>
      <c r="Q41" s="264" t="s">
        <v>114</v>
      </c>
      <c r="R41" s="144">
        <f>'(5) KDT cube (data)'!AM67</f>
        <v>47.732487688465142</v>
      </c>
      <c r="S41" s="33">
        <f>'(5) KDT cube (data)'!AN67</f>
        <v>-3.7390194876869121E-2</v>
      </c>
      <c r="T41" s="100">
        <f>'(5) KDT cube (data)'!AO67</f>
        <v>-3854929.37273345</v>
      </c>
      <c r="U41" s="108"/>
      <c r="V41" s="60"/>
      <c r="W41" s="94"/>
      <c r="X41" s="264" t="s">
        <v>114</v>
      </c>
      <c r="Y41" s="104">
        <f>'(5) KDT cube (data)'!AP67</f>
        <v>2.9115457688663566</v>
      </c>
      <c r="Z41" s="99">
        <f>'(5) KDT cube (data)'!AQ67</f>
        <v>-6.3715582997618259E-2</v>
      </c>
      <c r="AA41" s="100">
        <f>'(5) KDT cube (data)'!AR67</f>
        <v>-6661428.032100928</v>
      </c>
      <c r="AB41" s="108"/>
      <c r="AC41" s="60"/>
      <c r="AD41" s="94"/>
      <c r="AE41" s="264" t="s">
        <v>114</v>
      </c>
      <c r="AF41" s="144">
        <f>'(5) KDT cube (data)'!AS67</f>
        <v>16.394208258333624</v>
      </c>
      <c r="AG41" s="99">
        <f>'(5) KDT cube (data)'!AT67</f>
        <v>2.8116870945084083E-2</v>
      </c>
      <c r="AH41" s="100">
        <f>'(5) KDT cube (data)'!AU67</f>
        <v>2806498.6593674864</v>
      </c>
      <c r="AI41" s="108"/>
      <c r="AJ41" s="60"/>
      <c r="AK41" s="60"/>
    </row>
  </sheetData>
  <mergeCells count="17">
    <mergeCell ref="AK18:AN18"/>
    <mergeCell ref="B18:G18"/>
    <mergeCell ref="I18:N18"/>
    <mergeCell ref="P18:U18"/>
    <mergeCell ref="W18:AB18"/>
    <mergeCell ref="AD18:AI18"/>
    <mergeCell ref="B6:G6"/>
    <mergeCell ref="I6:N6"/>
    <mergeCell ref="P6:U6"/>
    <mergeCell ref="W6:AB6"/>
    <mergeCell ref="AD6:AI6"/>
    <mergeCell ref="AL33:AN33"/>
    <mergeCell ref="AD33:AI33"/>
    <mergeCell ref="B33:G33"/>
    <mergeCell ref="I33:N33"/>
    <mergeCell ref="P33:U33"/>
    <mergeCell ref="W33:AB33"/>
  </mergeCells>
  <conditionalFormatting sqref="E8:F13 L8:M13 S8:T13 Z8:AA13 AG8:AH13">
    <cfRule type="cellIs" dxfId="118" priority="8" operator="lessThan">
      <formula>0</formula>
    </cfRule>
  </conditionalFormatting>
  <conditionalFormatting sqref="E21:F27 L21:M27 S21:T27 Z21:AA27 AG21:AH27">
    <cfRule type="cellIs" dxfId="117" priority="7" operator="lessThan">
      <formula>0</formula>
    </cfRule>
  </conditionalFormatting>
  <conditionalFormatting sqref="AN21:AN27">
    <cfRule type="cellIs" dxfId="116" priority="6" operator="lessThan">
      <formula>0</formula>
    </cfRule>
  </conditionalFormatting>
  <conditionalFormatting sqref="E35:F41 Z35:AA41 AG35:AH41 L35:M41 S35:T41">
    <cfRule type="cellIs" dxfId="115" priority="4" operator="lessThan">
      <formula>0</formula>
    </cfRule>
  </conditionalFormatting>
  <conditionalFormatting sqref="AM35:AN40">
    <cfRule type="cellIs" dxfId="114" priority="1" operator="less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0C24-F747-EC4C-8456-8F6257605F77}">
  <dimension ref="A1:X2496"/>
  <sheetViews>
    <sheetView topLeftCell="L1" zoomScaleNormal="100" workbookViewId="0">
      <selection activeCell="U60" sqref="U60"/>
    </sheetView>
  </sheetViews>
  <sheetFormatPr baseColWidth="10" defaultColWidth="11" defaultRowHeight="16"/>
  <cols>
    <col min="1" max="1" width="20" customWidth="1"/>
    <col min="2" max="2" width="29" customWidth="1"/>
    <col min="3" max="3" width="30" bestFit="1" customWidth="1"/>
    <col min="4" max="4" width="19.5" style="1" bestFit="1" customWidth="1"/>
    <col min="5" max="5" width="30.5" bestFit="1" customWidth="1"/>
    <col min="6" max="6" width="33.5" customWidth="1"/>
    <col min="7" max="8" width="30" customWidth="1"/>
    <col min="9" max="10" width="24.33203125" bestFit="1" customWidth="1"/>
    <col min="11" max="11" width="21.1640625" bestFit="1" customWidth="1"/>
    <col min="12" max="12" width="24.33203125" bestFit="1" customWidth="1"/>
    <col min="13" max="16" width="24.1640625" bestFit="1" customWidth="1"/>
    <col min="17" max="17" width="11.1640625" bestFit="1" customWidth="1"/>
    <col min="18" max="20" width="10.1640625" bestFit="1" customWidth="1"/>
    <col min="21" max="21" width="10.6640625" bestFit="1" customWidth="1"/>
    <col min="22" max="22" width="10.1640625" bestFit="1" customWidth="1"/>
    <col min="23" max="23" width="11.1640625" bestFit="1" customWidth="1"/>
    <col min="24" max="24" width="14" bestFit="1" customWidth="1"/>
  </cols>
  <sheetData>
    <row r="1" spans="1:16">
      <c r="J1" t="s">
        <v>136</v>
      </c>
    </row>
    <row r="2" spans="1:16">
      <c r="J2" s="2" t="s">
        <v>137</v>
      </c>
      <c r="K2" t="s">
        <v>138</v>
      </c>
    </row>
    <row r="3" spans="1:16">
      <c r="A3" t="s">
        <v>139</v>
      </c>
      <c r="B3" t="s">
        <v>0</v>
      </c>
      <c r="C3" t="s">
        <v>140</v>
      </c>
      <c r="D3" s="1" t="s">
        <v>30</v>
      </c>
      <c r="E3" t="s">
        <v>1</v>
      </c>
      <c r="F3" t="s">
        <v>141</v>
      </c>
      <c r="G3" t="s">
        <v>137</v>
      </c>
      <c r="H3" t="s">
        <v>142</v>
      </c>
      <c r="J3" s="2" t="s">
        <v>142</v>
      </c>
      <c r="K3" s="3">
        <v>0</v>
      </c>
    </row>
    <row r="4" spans="1:16">
      <c r="A4">
        <v>51019</v>
      </c>
      <c r="B4" t="s">
        <v>15</v>
      </c>
      <c r="C4" t="s">
        <v>12</v>
      </c>
      <c r="D4" s="1">
        <v>44281</v>
      </c>
      <c r="E4">
        <v>5</v>
      </c>
      <c r="F4" s="17">
        <v>2</v>
      </c>
      <c r="G4">
        <v>39</v>
      </c>
      <c r="H4">
        <f>IF(rolling_transitions[[#This Row],[CURRENT_SEGMENT]]=rolling_transitions[[#This Row],[PREVIOUS_SEGMENT]],1,0)</f>
        <v>0</v>
      </c>
    </row>
    <row r="5" spans="1:16">
      <c r="A5">
        <v>16207</v>
      </c>
      <c r="B5" t="s">
        <v>14</v>
      </c>
      <c r="C5" t="s">
        <v>7</v>
      </c>
      <c r="D5" s="1">
        <v>44274</v>
      </c>
      <c r="E5">
        <v>4</v>
      </c>
      <c r="F5" s="17">
        <v>1</v>
      </c>
      <c r="G5">
        <v>40</v>
      </c>
      <c r="H5">
        <f>IF(rolling_transitions[[#This Row],[CURRENT_SEGMENT]]=rolling_transitions[[#This Row],[PREVIOUS_SEGMENT]],1,0)</f>
        <v>0</v>
      </c>
      <c r="J5" s="2" t="s">
        <v>1</v>
      </c>
      <c r="K5" s="2" t="s">
        <v>0</v>
      </c>
      <c r="L5" t="s">
        <v>143</v>
      </c>
    </row>
    <row r="6" spans="1:16">
      <c r="A6">
        <v>662</v>
      </c>
      <c r="B6" t="s">
        <v>13</v>
      </c>
      <c r="C6" t="s">
        <v>15</v>
      </c>
      <c r="D6" s="1">
        <v>44274</v>
      </c>
      <c r="E6">
        <v>3</v>
      </c>
      <c r="F6" s="17">
        <v>5</v>
      </c>
      <c r="G6">
        <v>40</v>
      </c>
      <c r="H6">
        <f>IF(rolling_transitions[[#This Row],[CURRENT_SEGMENT]]=rolling_transitions[[#This Row],[PREVIOUS_SEGMENT]],1,0)</f>
        <v>0</v>
      </c>
      <c r="J6">
        <v>1</v>
      </c>
      <c r="K6" t="s">
        <v>7</v>
      </c>
      <c r="L6">
        <v>12290227</v>
      </c>
      <c r="M6" s="243">
        <f>L6/52</f>
        <v>236350.51923076922</v>
      </c>
    </row>
    <row r="7" spans="1:16">
      <c r="A7">
        <v>128398</v>
      </c>
      <c r="B7" t="s">
        <v>14</v>
      </c>
      <c r="C7" t="s">
        <v>13</v>
      </c>
      <c r="D7" s="1">
        <v>44274</v>
      </c>
      <c r="E7">
        <v>4</v>
      </c>
      <c r="F7" s="17">
        <v>3</v>
      </c>
      <c r="G7">
        <v>40</v>
      </c>
      <c r="H7">
        <f>IF(rolling_transitions[[#This Row],[CURRENT_SEGMENT]]=rolling_transitions[[#This Row],[PREVIOUS_SEGMENT]],1,0)</f>
        <v>0</v>
      </c>
      <c r="J7">
        <v>2</v>
      </c>
      <c r="K7" t="s">
        <v>12</v>
      </c>
      <c r="L7">
        <v>22274120</v>
      </c>
      <c r="M7" s="243">
        <f t="shared" ref="M7:M11" si="0">L7/52</f>
        <v>428348.46153846156</v>
      </c>
    </row>
    <row r="8" spans="1:16">
      <c r="A8">
        <v>508454</v>
      </c>
      <c r="B8" t="s">
        <v>15</v>
      </c>
      <c r="C8" t="s">
        <v>14</v>
      </c>
      <c r="D8" s="1">
        <v>44274</v>
      </c>
      <c r="E8">
        <v>5</v>
      </c>
      <c r="F8" s="17">
        <v>4</v>
      </c>
      <c r="G8">
        <v>40</v>
      </c>
      <c r="H8">
        <f>IF(rolling_transitions[[#This Row],[CURRENT_SEGMENT]]=rolling_transitions[[#This Row],[PREVIOUS_SEGMENT]],1,0)</f>
        <v>0</v>
      </c>
      <c r="J8">
        <v>3</v>
      </c>
      <c r="K8" t="s">
        <v>13</v>
      </c>
      <c r="L8">
        <v>12954574</v>
      </c>
      <c r="M8" s="243">
        <f t="shared" si="0"/>
        <v>249126.42307692306</v>
      </c>
    </row>
    <row r="9" spans="1:16">
      <c r="A9">
        <v>15760</v>
      </c>
      <c r="B9" t="s">
        <v>15</v>
      </c>
      <c r="C9" t="s">
        <v>7</v>
      </c>
      <c r="D9" s="1">
        <v>44274</v>
      </c>
      <c r="E9">
        <v>5</v>
      </c>
      <c r="F9" s="17">
        <v>1</v>
      </c>
      <c r="G9">
        <v>40</v>
      </c>
      <c r="H9">
        <f>IF(rolling_transitions[[#This Row],[CURRENT_SEGMENT]]=rolling_transitions[[#This Row],[PREVIOUS_SEGMENT]],1,0)</f>
        <v>0</v>
      </c>
      <c r="J9">
        <v>4</v>
      </c>
      <c r="K9" t="s">
        <v>14</v>
      </c>
      <c r="L9">
        <v>57561094</v>
      </c>
      <c r="M9" s="243">
        <f t="shared" si="0"/>
        <v>1106944.1153846155</v>
      </c>
    </row>
    <row r="10" spans="1:16">
      <c r="A10">
        <v>1961874</v>
      </c>
      <c r="B10" t="s">
        <v>12</v>
      </c>
      <c r="C10" t="s">
        <v>12</v>
      </c>
      <c r="D10" s="1">
        <v>44274</v>
      </c>
      <c r="E10">
        <v>2</v>
      </c>
      <c r="F10" s="17">
        <v>2</v>
      </c>
      <c r="G10">
        <v>40</v>
      </c>
      <c r="H10">
        <f>IF(rolling_transitions[[#This Row],[CURRENT_SEGMENT]]=rolling_transitions[[#This Row],[PREVIOUS_SEGMENT]],1,0)</f>
        <v>1</v>
      </c>
      <c r="J10">
        <v>5</v>
      </c>
      <c r="K10" t="s">
        <v>15</v>
      </c>
      <c r="L10">
        <v>39220011</v>
      </c>
      <c r="M10" s="243">
        <f t="shared" si="0"/>
        <v>754230.98076923075</v>
      </c>
    </row>
    <row r="11" spans="1:16">
      <c r="A11">
        <v>278702</v>
      </c>
      <c r="B11" t="s">
        <v>14</v>
      </c>
      <c r="C11" t="s">
        <v>12</v>
      </c>
      <c r="D11" s="1">
        <v>44274</v>
      </c>
      <c r="E11">
        <v>4</v>
      </c>
      <c r="F11" s="17">
        <v>2</v>
      </c>
      <c r="G11">
        <v>40</v>
      </c>
      <c r="H11">
        <f>IF(rolling_transitions[[#This Row],[CURRENT_SEGMENT]]=rolling_transitions[[#This Row],[PREVIOUS_SEGMENT]],1,0)</f>
        <v>0</v>
      </c>
      <c r="J11">
        <v>6</v>
      </c>
      <c r="K11" t="s">
        <v>144</v>
      </c>
      <c r="L11">
        <v>25999640</v>
      </c>
      <c r="M11" s="243">
        <f t="shared" si="0"/>
        <v>499993.07692307694</v>
      </c>
    </row>
    <row r="12" spans="1:16">
      <c r="A12">
        <v>52359</v>
      </c>
      <c r="B12" t="s">
        <v>15</v>
      </c>
      <c r="C12" t="s">
        <v>12</v>
      </c>
      <c r="D12" s="1">
        <v>44274</v>
      </c>
      <c r="E12">
        <v>5</v>
      </c>
      <c r="F12" s="17">
        <v>2</v>
      </c>
      <c r="G12">
        <v>40</v>
      </c>
      <c r="H12">
        <f>IF(rolling_transitions[[#This Row],[CURRENT_SEGMENT]]=rolling_transitions[[#This Row],[PREVIOUS_SEGMENT]],1,0)</f>
        <v>0</v>
      </c>
      <c r="M12" s="125"/>
    </row>
    <row r="13" spans="1:16">
      <c r="A13">
        <v>7861</v>
      </c>
      <c r="B13" t="s">
        <v>13</v>
      </c>
      <c r="C13" t="s">
        <v>12</v>
      </c>
      <c r="D13" s="1">
        <v>44274</v>
      </c>
      <c r="E13">
        <v>3</v>
      </c>
      <c r="F13" s="17">
        <v>2</v>
      </c>
      <c r="G13">
        <v>40</v>
      </c>
      <c r="H13">
        <f>IF(rolling_transitions[[#This Row],[CURRENT_SEGMENT]]=rolling_transitions[[#This Row],[PREVIOUS_SEGMENT]],1,0)</f>
        <v>0</v>
      </c>
      <c r="M13" s="125"/>
    </row>
    <row r="14" spans="1:16">
      <c r="A14">
        <v>46</v>
      </c>
      <c r="B14" t="s">
        <v>7</v>
      </c>
      <c r="C14" t="s">
        <v>144</v>
      </c>
      <c r="D14" s="1">
        <v>44274</v>
      </c>
      <c r="E14">
        <v>1</v>
      </c>
      <c r="F14" s="17">
        <v>6</v>
      </c>
      <c r="G14">
        <v>40</v>
      </c>
      <c r="H14">
        <f>IF(rolling_transitions[[#This Row],[CURRENT_SEGMENT]]=rolling_transitions[[#This Row],[PREVIOUS_SEGMENT]],1,0)</f>
        <v>0</v>
      </c>
    </row>
    <row r="15" spans="1:16">
      <c r="A15">
        <v>13</v>
      </c>
      <c r="B15" t="s">
        <v>13</v>
      </c>
      <c r="C15" t="s">
        <v>144</v>
      </c>
      <c r="D15" s="1">
        <v>44274</v>
      </c>
      <c r="E15">
        <v>3</v>
      </c>
      <c r="F15" s="17">
        <v>6</v>
      </c>
      <c r="G15">
        <v>40</v>
      </c>
      <c r="H15">
        <f>IF(rolling_transitions[[#This Row],[CURRENT_SEGMENT]]=rolling_transitions[[#This Row],[PREVIOUS_SEGMENT]],1,0)</f>
        <v>0</v>
      </c>
    </row>
    <row r="16" spans="1:16">
      <c r="A16">
        <v>181</v>
      </c>
      <c r="B16" t="s">
        <v>13</v>
      </c>
      <c r="C16" t="s">
        <v>145</v>
      </c>
      <c r="D16" s="1">
        <v>44274</v>
      </c>
      <c r="E16">
        <v>3</v>
      </c>
      <c r="F16" s="17">
        <v>99</v>
      </c>
      <c r="G16">
        <v>40</v>
      </c>
      <c r="H16">
        <f>IF(rolling_transitions[[#This Row],[CURRENT_SEGMENT]]=rolling_transitions[[#This Row],[PREVIOUS_SEGMENT]],1,0)</f>
        <v>0</v>
      </c>
      <c r="P16" t="s">
        <v>146</v>
      </c>
    </row>
    <row r="17" spans="1:24">
      <c r="A17">
        <v>5321</v>
      </c>
      <c r="B17" t="s">
        <v>12</v>
      </c>
      <c r="C17" t="s">
        <v>13</v>
      </c>
      <c r="D17" s="1">
        <v>44274</v>
      </c>
      <c r="E17">
        <v>2</v>
      </c>
      <c r="F17" s="17">
        <v>3</v>
      </c>
      <c r="G17">
        <v>40</v>
      </c>
      <c r="H17">
        <f>IF(rolling_transitions[[#This Row],[CURRENT_SEGMENT]]=rolling_transitions[[#This Row],[PREVIOUS_SEGMENT]],1,0)</f>
        <v>0</v>
      </c>
      <c r="J17" t="s">
        <v>147</v>
      </c>
    </row>
    <row r="18" spans="1:24" ht="20" customHeight="1" thickBot="1">
      <c r="A18">
        <v>1703018</v>
      </c>
      <c r="B18" t="s">
        <v>13</v>
      </c>
      <c r="C18" t="s">
        <v>13</v>
      </c>
      <c r="D18" s="1">
        <v>44274</v>
      </c>
      <c r="E18">
        <v>3</v>
      </c>
      <c r="F18" s="17">
        <v>3</v>
      </c>
      <c r="G18">
        <v>40</v>
      </c>
      <c r="H18">
        <f>IF(rolling_transitions[[#This Row],[CURRENT_SEGMENT]]=rolling_transitions[[#This Row],[PREVIOUS_SEGMENT]],1,0)</f>
        <v>1</v>
      </c>
      <c r="P18" s="116" t="s">
        <v>96</v>
      </c>
      <c r="Q18" s="289"/>
      <c r="R18" s="289"/>
      <c r="S18" s="289"/>
      <c r="T18" s="289"/>
      <c r="U18" s="290"/>
      <c r="V18" s="291" t="s">
        <v>148</v>
      </c>
      <c r="W18" s="290"/>
    </row>
    <row r="19" spans="1:24" ht="14" customHeight="1">
      <c r="A19">
        <v>274596</v>
      </c>
      <c r="B19" t="s">
        <v>12</v>
      </c>
      <c r="C19" t="s">
        <v>14</v>
      </c>
      <c r="D19" s="1">
        <v>44274</v>
      </c>
      <c r="E19">
        <v>2</v>
      </c>
      <c r="F19" s="17">
        <v>4</v>
      </c>
      <c r="G19">
        <v>40</v>
      </c>
      <c r="H19">
        <f>IF(rolling_transitions[[#This Row],[CURRENT_SEGMENT]]=rolling_transitions[[#This Row],[PREVIOUS_SEGMENT]],1,0)</f>
        <v>0</v>
      </c>
      <c r="J19" s="2" t="s">
        <v>137</v>
      </c>
      <c r="K19" t="s">
        <v>149</v>
      </c>
      <c r="P19" s="127"/>
      <c r="Q19" s="127" t="s">
        <v>150</v>
      </c>
      <c r="R19" s="127" t="s">
        <v>151</v>
      </c>
      <c r="S19" s="127" t="s">
        <v>152</v>
      </c>
      <c r="T19" s="127" t="s">
        <v>153</v>
      </c>
      <c r="U19" s="194" t="s">
        <v>154</v>
      </c>
      <c r="V19" s="127" t="s">
        <v>155</v>
      </c>
      <c r="W19" s="127" t="s">
        <v>156</v>
      </c>
    </row>
    <row r="20" spans="1:24" ht="14" customHeight="1">
      <c r="A20">
        <v>157202</v>
      </c>
      <c r="B20" t="s">
        <v>7</v>
      </c>
      <c r="C20" t="s">
        <v>12</v>
      </c>
      <c r="D20" s="1">
        <v>44274</v>
      </c>
      <c r="E20">
        <v>1</v>
      </c>
      <c r="F20" s="17">
        <v>2</v>
      </c>
      <c r="G20">
        <v>40</v>
      </c>
      <c r="H20">
        <f>IF(rolling_transitions[[#This Row],[CURRENT_SEGMENT]]=rolling_transitions[[#This Row],[PREVIOUS_SEGMENT]],1,0)</f>
        <v>0</v>
      </c>
      <c r="J20" s="2" t="s">
        <v>142</v>
      </c>
      <c r="K20" s="3">
        <v>0</v>
      </c>
      <c r="P20" s="128" t="str">
        <f>K23</f>
        <v>High Value</v>
      </c>
      <c r="Q20" s="126">
        <f>M157-M69</f>
        <v>-54747</v>
      </c>
      <c r="R20" s="126">
        <f>M139-M53</f>
        <v>-33085</v>
      </c>
      <c r="S20" s="126">
        <f>M108-M23</f>
        <v>-11634.153846153844</v>
      </c>
      <c r="T20" s="126">
        <f>M124-M38</f>
        <v>581.57692307690741</v>
      </c>
      <c r="U20" s="136">
        <f>M86-M6</f>
        <v>2269.7884615384683</v>
      </c>
      <c r="V20" s="113">
        <f>M108/M86-1</f>
        <v>-2.4386988791978426E-2</v>
      </c>
      <c r="W20" s="113">
        <f t="shared" ref="W20:W24" si="1">M23/M6-1</f>
        <v>3.4206447122579586E-2</v>
      </c>
      <c r="X20" s="12"/>
    </row>
    <row r="21" spans="1:24" ht="14" customHeight="1">
      <c r="A21">
        <v>3176985</v>
      </c>
      <c r="B21" t="s">
        <v>7</v>
      </c>
      <c r="C21" t="s">
        <v>7</v>
      </c>
      <c r="D21" s="1">
        <v>44274</v>
      </c>
      <c r="E21">
        <v>1</v>
      </c>
      <c r="F21" s="17">
        <v>1</v>
      </c>
      <c r="G21">
        <v>40</v>
      </c>
      <c r="H21">
        <f>IF(rolling_transitions[[#This Row],[CURRENT_SEGMENT]]=rolling_transitions[[#This Row],[PREVIOUS_SEGMENT]],1,0)</f>
        <v>1</v>
      </c>
      <c r="P21" s="129" t="str">
        <f t="shared" ref="P21:P24" si="2">K24</f>
        <v>Occasional High Spend</v>
      </c>
      <c r="Q21" s="126">
        <f>M158-M70</f>
        <v>-47431</v>
      </c>
      <c r="R21" s="126">
        <f>M140-M54</f>
        <v>-22951.25</v>
      </c>
      <c r="S21" s="126">
        <f t="shared" ref="S21:S24" si="3">M109-M24</f>
        <v>-10101</v>
      </c>
      <c r="T21" s="126">
        <f t="shared" ref="T21:T24" si="4">M125-M39</f>
        <v>-4384.4230769230635</v>
      </c>
      <c r="U21" s="126">
        <f>M87-M7</f>
        <v>1993.7115384615026</v>
      </c>
      <c r="V21" s="113">
        <f>M109/M87-1</f>
        <v>-2.2350238023919555E-2</v>
      </c>
      <c r="W21" s="113">
        <f t="shared" si="1"/>
        <v>5.7814180762247869E-3</v>
      </c>
      <c r="X21" s="12"/>
    </row>
    <row r="22" spans="1:24" ht="14" customHeight="1">
      <c r="A22">
        <v>1302</v>
      </c>
      <c r="B22" t="s">
        <v>12</v>
      </c>
      <c r="C22" t="s">
        <v>144</v>
      </c>
      <c r="D22" s="1">
        <v>44372</v>
      </c>
      <c r="E22">
        <v>2</v>
      </c>
      <c r="F22" s="17">
        <v>6</v>
      </c>
      <c r="G22">
        <v>26</v>
      </c>
      <c r="H22">
        <f>IF(rolling_transitions[[#This Row],[CURRENT_SEGMENT]]=rolling_transitions[[#This Row],[PREVIOUS_SEGMENT]],1,0)</f>
        <v>0</v>
      </c>
      <c r="J22" s="2" t="s">
        <v>1</v>
      </c>
      <c r="K22" s="2" t="s">
        <v>0</v>
      </c>
      <c r="L22" t="s">
        <v>143</v>
      </c>
      <c r="P22" s="130" t="str">
        <f t="shared" si="2"/>
        <v>Frequent Low Spend</v>
      </c>
      <c r="Q22" s="126">
        <f t="shared" ref="Q22:Q24" si="5">M159-M71</f>
        <v>15194</v>
      </c>
      <c r="R22" s="126">
        <f>M141-M55</f>
        <v>2377</v>
      </c>
      <c r="S22" s="126">
        <f t="shared" si="3"/>
        <v>-7971.3076923076878</v>
      </c>
      <c r="T22" s="126">
        <f t="shared" si="4"/>
        <v>-5971.3461538461852</v>
      </c>
      <c r="U22" s="126">
        <f>M88-M8</f>
        <v>-7074.6346153845952</v>
      </c>
      <c r="V22" s="113">
        <f>M110/M88-1</f>
        <v>8.728670827198215E-2</v>
      </c>
      <c r="W22" s="113">
        <f t="shared" si="1"/>
        <v>8.8407229755297356E-2</v>
      </c>
      <c r="X22" s="12"/>
    </row>
    <row r="23" spans="1:24">
      <c r="A23">
        <v>312415</v>
      </c>
      <c r="B23" t="s">
        <v>14</v>
      </c>
      <c r="C23" t="s">
        <v>144</v>
      </c>
      <c r="D23" s="1">
        <v>44372</v>
      </c>
      <c r="E23">
        <v>4</v>
      </c>
      <c r="F23" s="17">
        <v>6</v>
      </c>
      <c r="G23">
        <v>26</v>
      </c>
      <c r="H23">
        <f>IF(rolling_transitions[[#This Row],[CURRENT_SEGMENT]]=rolling_transitions[[#This Row],[PREVIOUS_SEGMENT]],1,0)</f>
        <v>0</v>
      </c>
      <c r="J23">
        <v>1</v>
      </c>
      <c r="K23" t="s">
        <v>7</v>
      </c>
      <c r="L23">
        <v>3177658</v>
      </c>
      <c r="M23" s="243">
        <f>L23/13</f>
        <v>244435.23076923078</v>
      </c>
      <c r="P23" s="131" t="str">
        <f t="shared" si="2"/>
        <v>Lower Value</v>
      </c>
      <c r="Q23" s="126">
        <f t="shared" si="5"/>
        <v>-27410</v>
      </c>
      <c r="R23" s="126">
        <f>M142-M56</f>
        <v>-10515.25</v>
      </c>
      <c r="S23" s="126">
        <f t="shared" si="3"/>
        <v>7504</v>
      </c>
      <c r="T23" s="126">
        <f t="shared" si="4"/>
        <v>-5489.1923076924868</v>
      </c>
      <c r="U23" s="126">
        <f>M89-M9</f>
        <v>-1031.8269230769947</v>
      </c>
      <c r="V23" s="113">
        <f>M111/M89-1</f>
        <v>2.8082714655403018E-2</v>
      </c>
      <c r="W23" s="113">
        <f t="shared" si="1"/>
        <v>2.0345374255742898E-2</v>
      </c>
      <c r="X23" s="12"/>
    </row>
    <row r="24" spans="1:24" ht="14" customHeight="1">
      <c r="A24">
        <v>9465406</v>
      </c>
      <c r="B24" t="s">
        <v>14</v>
      </c>
      <c r="C24" t="s">
        <v>14</v>
      </c>
      <c r="D24" s="1">
        <v>44372</v>
      </c>
      <c r="E24">
        <v>4</v>
      </c>
      <c r="F24" s="17">
        <v>4</v>
      </c>
      <c r="G24">
        <v>26</v>
      </c>
      <c r="H24">
        <f>IF(rolling_transitions[[#This Row],[CURRENT_SEGMENT]]=rolling_transitions[[#This Row],[PREVIOUS_SEGMENT]],1,0)</f>
        <v>1</v>
      </c>
      <c r="J24">
        <v>2</v>
      </c>
      <c r="K24" t="s">
        <v>12</v>
      </c>
      <c r="L24">
        <v>5600724</v>
      </c>
      <c r="M24" s="243">
        <f t="shared" ref="M24:M28" si="6">L24/13</f>
        <v>430824.92307692306</v>
      </c>
      <c r="P24" s="132" t="str">
        <f t="shared" si="2"/>
        <v>Lapsing</v>
      </c>
      <c r="Q24" s="126">
        <f t="shared" si="5"/>
        <v>47495</v>
      </c>
      <c r="R24" s="126">
        <f>M143-M57</f>
        <v>47491.25</v>
      </c>
      <c r="S24" s="126">
        <f t="shared" si="3"/>
        <v>13652.076923076878</v>
      </c>
      <c r="T24" s="126">
        <f t="shared" si="4"/>
        <v>6672.9230769231217</v>
      </c>
      <c r="U24" s="126">
        <f>M90-M10</f>
        <v>-118.69230769225396</v>
      </c>
      <c r="V24" s="113">
        <f>M112/M90-1</f>
        <v>1.9799566168464011E-2</v>
      </c>
      <c r="W24" s="113">
        <f t="shared" si="1"/>
        <v>1.5384238418496565E-3</v>
      </c>
      <c r="X24" s="12"/>
    </row>
    <row r="25" spans="1:24" ht="14" customHeight="1">
      <c r="A25">
        <v>749</v>
      </c>
      <c r="B25" t="s">
        <v>7</v>
      </c>
      <c r="C25" t="s">
        <v>145</v>
      </c>
      <c r="D25" s="1">
        <v>44372</v>
      </c>
      <c r="E25">
        <v>1</v>
      </c>
      <c r="F25" s="17">
        <v>99</v>
      </c>
      <c r="G25">
        <v>26</v>
      </c>
      <c r="H25">
        <f>IF(rolling_transitions[[#This Row],[CURRENT_SEGMENT]]=rolling_transitions[[#This Row],[PREVIOUS_SEGMENT]],1,0)</f>
        <v>0</v>
      </c>
      <c r="J25">
        <v>3</v>
      </c>
      <c r="K25" t="s">
        <v>13</v>
      </c>
      <c r="L25">
        <v>3524963</v>
      </c>
      <c r="M25" s="243">
        <f t="shared" si="6"/>
        <v>271151</v>
      </c>
      <c r="P25" s="133"/>
      <c r="Q25" s="126"/>
      <c r="R25" s="126"/>
      <c r="S25" s="126"/>
      <c r="T25" s="126"/>
      <c r="U25" s="126"/>
      <c r="V25" s="113"/>
      <c r="W25" s="113"/>
      <c r="X25" s="12"/>
    </row>
    <row r="26" spans="1:24" ht="14" customHeight="1">
      <c r="A26">
        <v>240758</v>
      </c>
      <c r="B26" t="s">
        <v>14</v>
      </c>
      <c r="C26" t="s">
        <v>15</v>
      </c>
      <c r="D26" s="1">
        <v>44372</v>
      </c>
      <c r="E26">
        <v>4</v>
      </c>
      <c r="F26" s="17">
        <v>5</v>
      </c>
      <c r="G26">
        <v>26</v>
      </c>
      <c r="H26">
        <f>IF(rolling_transitions[[#This Row],[CURRENT_SEGMENT]]=rolling_transitions[[#This Row],[PREVIOUS_SEGMENT]],1,0)</f>
        <v>0</v>
      </c>
      <c r="J26">
        <v>4</v>
      </c>
      <c r="K26" t="s">
        <v>14</v>
      </c>
      <c r="L26">
        <v>14683049</v>
      </c>
      <c r="M26" s="243">
        <f t="shared" si="6"/>
        <v>1129465.3076923077</v>
      </c>
      <c r="P26" s="134"/>
      <c r="Q26" s="126"/>
      <c r="R26" s="126"/>
      <c r="S26" s="126"/>
      <c r="T26" s="126"/>
      <c r="U26" s="126"/>
      <c r="V26" s="113"/>
      <c r="W26" s="113"/>
      <c r="X26" s="12"/>
    </row>
    <row r="27" spans="1:24" ht="14" customHeight="1">
      <c r="A27">
        <v>85604</v>
      </c>
      <c r="B27" t="s">
        <v>13</v>
      </c>
      <c r="C27" t="s">
        <v>7</v>
      </c>
      <c r="D27" s="1">
        <v>44372</v>
      </c>
      <c r="E27">
        <v>3</v>
      </c>
      <c r="F27" s="17">
        <v>1</v>
      </c>
      <c r="G27">
        <v>26</v>
      </c>
      <c r="H27">
        <f>IF(rolling_transitions[[#This Row],[CURRENT_SEGMENT]]=rolling_transitions[[#This Row],[PREVIOUS_SEGMENT]],1,0)</f>
        <v>0</v>
      </c>
      <c r="J27">
        <v>5</v>
      </c>
      <c r="K27" t="s">
        <v>15</v>
      </c>
      <c r="L27">
        <v>9820087</v>
      </c>
      <c r="M27" s="243">
        <f t="shared" si="6"/>
        <v>755391.30769230775</v>
      </c>
      <c r="P27" s="135"/>
      <c r="Q27" s="126"/>
      <c r="R27" s="126"/>
      <c r="S27" s="126"/>
      <c r="T27" s="126"/>
      <c r="U27" s="126"/>
      <c r="V27" s="113"/>
      <c r="W27" s="113"/>
      <c r="X27" s="12"/>
    </row>
    <row r="28" spans="1:24" ht="14" customHeight="1">
      <c r="A28">
        <v>70509</v>
      </c>
      <c r="B28" t="s">
        <v>7</v>
      </c>
      <c r="C28" t="s">
        <v>13</v>
      </c>
      <c r="D28" s="1">
        <v>44372</v>
      </c>
      <c r="E28">
        <v>1</v>
      </c>
      <c r="F28" s="17">
        <v>3</v>
      </c>
      <c r="G28">
        <v>26</v>
      </c>
      <c r="H28">
        <f>IF(rolling_transitions[[#This Row],[CURRENT_SEGMENT]]=rolling_transitions[[#This Row],[PREVIOUS_SEGMENT]],1,0)</f>
        <v>0</v>
      </c>
      <c r="J28">
        <v>6</v>
      </c>
      <c r="K28" t="s">
        <v>144</v>
      </c>
      <c r="L28">
        <v>6626047</v>
      </c>
      <c r="M28" s="243">
        <f t="shared" si="6"/>
        <v>509695.92307692306</v>
      </c>
    </row>
    <row r="29" spans="1:24" ht="14" customHeight="1">
      <c r="A29">
        <v>485209</v>
      </c>
      <c r="B29" t="s">
        <v>144</v>
      </c>
      <c r="C29" t="s">
        <v>15</v>
      </c>
      <c r="D29" s="1">
        <v>44372</v>
      </c>
      <c r="E29">
        <v>6</v>
      </c>
      <c r="F29" s="17">
        <v>5</v>
      </c>
      <c r="G29">
        <v>26</v>
      </c>
      <c r="H29">
        <f>IF(rolling_transitions[[#This Row],[CURRENT_SEGMENT]]=rolling_transitions[[#This Row],[PREVIOUS_SEGMENT]],1,0)</f>
        <v>0</v>
      </c>
      <c r="M29" s="125"/>
      <c r="O29" s="6"/>
      <c r="P29" s="6" t="str">
        <f>P18</f>
        <v>Segment</v>
      </c>
      <c r="Q29" s="6"/>
      <c r="R29" s="6"/>
      <c r="S29" s="6"/>
      <c r="T29" s="6"/>
      <c r="U29" s="6"/>
      <c r="V29" s="6"/>
      <c r="W29" s="6"/>
      <c r="X29" s="6"/>
    </row>
    <row r="30" spans="1:24">
      <c r="A30">
        <v>2099272</v>
      </c>
      <c r="B30" t="s">
        <v>13</v>
      </c>
      <c r="C30" t="s">
        <v>13</v>
      </c>
      <c r="D30" s="1">
        <v>44372</v>
      </c>
      <c r="E30">
        <v>3</v>
      </c>
      <c r="F30" s="17">
        <v>3</v>
      </c>
      <c r="G30">
        <v>26</v>
      </c>
      <c r="H30">
        <f>IF(rolling_transitions[[#This Row],[CURRENT_SEGMENT]]=rolling_transitions[[#This Row],[PREVIOUS_SEGMENT]],1,0)</f>
        <v>1</v>
      </c>
      <c r="M30" s="125"/>
      <c r="O30" s="6"/>
      <c r="P30" s="6"/>
      <c r="Q30" s="127" t="s">
        <v>150</v>
      </c>
      <c r="R30" s="127" t="s">
        <v>151</v>
      </c>
      <c r="S30" s="127" t="s">
        <v>152</v>
      </c>
      <c r="T30" s="127" t="s">
        <v>153</v>
      </c>
      <c r="U30" s="194" t="s">
        <v>154</v>
      </c>
      <c r="V30" s="127" t="s">
        <v>155</v>
      </c>
      <c r="W30" s="127" t="s">
        <v>156</v>
      </c>
      <c r="X30" s="6"/>
    </row>
    <row r="31" spans="1:24">
      <c r="A31">
        <v>19697</v>
      </c>
      <c r="B31" t="s">
        <v>15</v>
      </c>
      <c r="C31" t="s">
        <v>7</v>
      </c>
      <c r="D31" s="1">
        <v>44372</v>
      </c>
      <c r="E31">
        <v>5</v>
      </c>
      <c r="F31" s="17">
        <v>1</v>
      </c>
      <c r="G31">
        <v>26</v>
      </c>
      <c r="H31">
        <f>IF(rolling_transitions[[#This Row],[CURRENT_SEGMENT]]=rolling_transitions[[#This Row],[PREVIOUS_SEGMENT]],1,0)</f>
        <v>0</v>
      </c>
      <c r="O31" s="6"/>
      <c r="P31" s="6" t="str">
        <f t="shared" ref="P31:P35" si="7">P20</f>
        <v>High Value</v>
      </c>
      <c r="Q31" s="265">
        <f>-Q20</f>
        <v>54747</v>
      </c>
      <c r="R31" s="265">
        <f t="shared" ref="R31:W31" si="8">-R20</f>
        <v>33085</v>
      </c>
      <c r="S31" s="265">
        <f t="shared" si="8"/>
        <v>11634.153846153844</v>
      </c>
      <c r="T31" s="265">
        <f t="shared" si="8"/>
        <v>-581.57692307690741</v>
      </c>
      <c r="U31" s="265">
        <f t="shared" si="8"/>
        <v>-2269.7884615384683</v>
      </c>
      <c r="V31" s="265">
        <f t="shared" si="8"/>
        <v>2.4386988791978426E-2</v>
      </c>
      <c r="W31" s="265">
        <f t="shared" si="8"/>
        <v>-3.4206447122579586E-2</v>
      </c>
      <c r="X31" s="6"/>
    </row>
    <row r="32" spans="1:24">
      <c r="A32">
        <v>59467</v>
      </c>
      <c r="B32" t="s">
        <v>15</v>
      </c>
      <c r="C32" t="s">
        <v>12</v>
      </c>
      <c r="D32" s="1">
        <v>44372</v>
      </c>
      <c r="E32">
        <v>5</v>
      </c>
      <c r="F32" s="17">
        <v>2</v>
      </c>
      <c r="G32">
        <v>26</v>
      </c>
      <c r="H32">
        <f>IF(rolling_transitions[[#This Row],[CURRENT_SEGMENT]]=rolling_transitions[[#This Row],[PREVIOUS_SEGMENT]],1,0)</f>
        <v>0</v>
      </c>
      <c r="J32" t="s">
        <v>157</v>
      </c>
      <c r="O32" s="6"/>
      <c r="P32" s="6" t="str">
        <f t="shared" si="7"/>
        <v>Occasional High Spend</v>
      </c>
      <c r="Q32" s="265">
        <f t="shared" ref="Q32:W35" si="9">-Q21</f>
        <v>47431</v>
      </c>
      <c r="R32" s="265">
        <f t="shared" si="9"/>
        <v>22951.25</v>
      </c>
      <c r="S32" s="265">
        <f t="shared" si="9"/>
        <v>10101</v>
      </c>
      <c r="T32" s="265">
        <f t="shared" si="9"/>
        <v>4384.4230769230635</v>
      </c>
      <c r="U32" s="265">
        <f t="shared" si="9"/>
        <v>-1993.7115384615026</v>
      </c>
      <c r="V32" s="265">
        <f t="shared" si="9"/>
        <v>2.2350238023919555E-2</v>
      </c>
      <c r="W32" s="265">
        <f t="shared" si="9"/>
        <v>-5.7814180762247869E-3</v>
      </c>
      <c r="X32" s="6"/>
    </row>
    <row r="33" spans="1:24">
      <c r="A33">
        <v>13496</v>
      </c>
      <c r="B33" t="s">
        <v>14</v>
      </c>
      <c r="C33" t="s">
        <v>7</v>
      </c>
      <c r="D33" s="1">
        <v>44372</v>
      </c>
      <c r="E33">
        <v>4</v>
      </c>
      <c r="F33" s="17">
        <v>1</v>
      </c>
      <c r="G33">
        <v>26</v>
      </c>
      <c r="H33">
        <f>IF(rolling_transitions[[#This Row],[CURRENT_SEGMENT]]=rolling_transitions[[#This Row],[PREVIOUS_SEGMENT]],1,0)</f>
        <v>0</v>
      </c>
      <c r="O33" s="6"/>
      <c r="P33" s="6" t="str">
        <f t="shared" si="7"/>
        <v>Frequent Low Spend</v>
      </c>
      <c r="Q33" s="265">
        <f t="shared" si="9"/>
        <v>-15194</v>
      </c>
      <c r="R33" s="265">
        <f t="shared" si="9"/>
        <v>-2377</v>
      </c>
      <c r="S33" s="265">
        <f t="shared" si="9"/>
        <v>7971.3076923076878</v>
      </c>
      <c r="T33" s="265">
        <f t="shared" si="9"/>
        <v>5971.3461538461852</v>
      </c>
      <c r="U33" s="265">
        <f t="shared" si="9"/>
        <v>7074.6346153845952</v>
      </c>
      <c r="V33" s="265">
        <f t="shared" si="9"/>
        <v>-8.728670827198215E-2</v>
      </c>
      <c r="W33" s="265">
        <f t="shared" si="9"/>
        <v>-8.8407229755297356E-2</v>
      </c>
      <c r="X33" s="6"/>
    </row>
    <row r="34" spans="1:24">
      <c r="A34">
        <v>1039</v>
      </c>
      <c r="B34" t="s">
        <v>7</v>
      </c>
      <c r="C34" t="s">
        <v>15</v>
      </c>
      <c r="D34" s="1">
        <v>44372</v>
      </c>
      <c r="E34">
        <v>1</v>
      </c>
      <c r="F34" s="17">
        <v>5</v>
      </c>
      <c r="G34">
        <v>26</v>
      </c>
      <c r="H34">
        <f>IF(rolling_transitions[[#This Row],[CURRENT_SEGMENT]]=rolling_transitions[[#This Row],[PREVIOUS_SEGMENT]],1,0)</f>
        <v>0</v>
      </c>
      <c r="J34" s="2" t="s">
        <v>137</v>
      </c>
      <c r="K34" t="s">
        <v>149</v>
      </c>
      <c r="O34" s="6"/>
      <c r="P34" s="6" t="str">
        <f t="shared" si="7"/>
        <v>Lower Value</v>
      </c>
      <c r="Q34" s="265">
        <f t="shared" si="9"/>
        <v>27410</v>
      </c>
      <c r="R34" s="265">
        <f t="shared" si="9"/>
        <v>10515.25</v>
      </c>
      <c r="S34" s="265">
        <f t="shared" si="9"/>
        <v>-7504</v>
      </c>
      <c r="T34" s="265">
        <f t="shared" si="9"/>
        <v>5489.1923076924868</v>
      </c>
      <c r="U34" s="265">
        <f t="shared" si="9"/>
        <v>1031.8269230769947</v>
      </c>
      <c r="V34" s="265">
        <f t="shared" si="9"/>
        <v>-2.8082714655403018E-2</v>
      </c>
      <c r="W34" s="265">
        <f t="shared" si="9"/>
        <v>-2.0345374255742898E-2</v>
      </c>
      <c r="X34" s="6"/>
    </row>
    <row r="35" spans="1:24">
      <c r="A35">
        <v>128951</v>
      </c>
      <c r="B35" t="s">
        <v>12</v>
      </c>
      <c r="C35" t="s">
        <v>7</v>
      </c>
      <c r="D35" s="1">
        <v>44372</v>
      </c>
      <c r="E35">
        <v>2</v>
      </c>
      <c r="F35" s="17">
        <v>1</v>
      </c>
      <c r="G35">
        <v>26</v>
      </c>
      <c r="H35">
        <f>IF(rolling_transitions[[#This Row],[CURRENT_SEGMENT]]=rolling_transitions[[#This Row],[PREVIOUS_SEGMENT]],1,0)</f>
        <v>0</v>
      </c>
      <c r="J35" s="2" t="s">
        <v>142</v>
      </c>
      <c r="K35" s="3">
        <v>0</v>
      </c>
      <c r="O35" s="6"/>
      <c r="P35" s="6" t="str">
        <f t="shared" si="7"/>
        <v>Lapsing</v>
      </c>
      <c r="Q35" s="265">
        <f t="shared" si="9"/>
        <v>-47495</v>
      </c>
      <c r="R35" s="265">
        <f t="shared" si="9"/>
        <v>-47491.25</v>
      </c>
      <c r="S35" s="265">
        <f t="shared" si="9"/>
        <v>-13652.076923076878</v>
      </c>
      <c r="T35" s="265">
        <f t="shared" si="9"/>
        <v>-6672.9230769231217</v>
      </c>
      <c r="U35" s="265">
        <f t="shared" si="9"/>
        <v>118.69230769225396</v>
      </c>
      <c r="V35" s="265">
        <f t="shared" si="9"/>
        <v>-1.9799566168464011E-2</v>
      </c>
      <c r="W35" s="265">
        <f t="shared" si="9"/>
        <v>-1.5384238418496565E-3</v>
      </c>
      <c r="X35" s="6"/>
    </row>
    <row r="36" spans="1:24">
      <c r="A36">
        <v>5048</v>
      </c>
      <c r="B36" t="s">
        <v>12</v>
      </c>
      <c r="C36" t="s">
        <v>13</v>
      </c>
      <c r="D36" s="1">
        <v>44372</v>
      </c>
      <c r="E36">
        <v>2</v>
      </c>
      <c r="F36" s="17">
        <v>3</v>
      </c>
      <c r="G36">
        <v>26</v>
      </c>
      <c r="H36">
        <f>IF(rolling_transitions[[#This Row],[CURRENT_SEGMENT]]=rolling_transitions[[#This Row],[PREVIOUS_SEGMENT]],1,0)</f>
        <v>0</v>
      </c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>
        <v>3090855</v>
      </c>
      <c r="B37" t="s">
        <v>7</v>
      </c>
      <c r="C37" t="s">
        <v>7</v>
      </c>
      <c r="D37" s="1">
        <v>44372</v>
      </c>
      <c r="E37">
        <v>1</v>
      </c>
      <c r="F37" s="17">
        <v>1</v>
      </c>
      <c r="G37">
        <v>26</v>
      </c>
      <c r="H37">
        <f>IF(rolling_transitions[[#This Row],[CURRENT_SEGMENT]]=rolling_transitions[[#This Row],[PREVIOUS_SEGMENT]],1,0)</f>
        <v>1</v>
      </c>
      <c r="J37" s="2" t="s">
        <v>1</v>
      </c>
      <c r="K37" s="2" t="s">
        <v>0</v>
      </c>
      <c r="L37" t="s">
        <v>143</v>
      </c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>
        <v>12</v>
      </c>
      <c r="B38" t="s">
        <v>13</v>
      </c>
      <c r="C38" t="s">
        <v>144</v>
      </c>
      <c r="D38" s="1">
        <v>44372</v>
      </c>
      <c r="E38">
        <v>3</v>
      </c>
      <c r="F38" s="17">
        <v>6</v>
      </c>
      <c r="G38">
        <v>26</v>
      </c>
      <c r="H38">
        <f>IF(rolling_transitions[[#This Row],[CURRENT_SEGMENT]]=rolling_transitions[[#This Row],[PREVIOUS_SEGMENT]],1,0)</f>
        <v>0</v>
      </c>
      <c r="J38">
        <v>1</v>
      </c>
      <c r="K38" t="s">
        <v>7</v>
      </c>
      <c r="L38">
        <v>6098916</v>
      </c>
      <c r="M38" s="243">
        <f>L38/26</f>
        <v>234573.69230769231</v>
      </c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>
        <v>19007</v>
      </c>
      <c r="B39" t="s">
        <v>12</v>
      </c>
      <c r="C39" t="s">
        <v>15</v>
      </c>
      <c r="D39" s="1">
        <v>44372</v>
      </c>
      <c r="E39">
        <v>2</v>
      </c>
      <c r="F39" s="17">
        <v>5</v>
      </c>
      <c r="G39">
        <v>26</v>
      </c>
      <c r="H39">
        <f>IF(rolling_transitions[[#This Row],[CURRENT_SEGMENT]]=rolling_transitions[[#This Row],[PREVIOUS_SEGMENT]],1,0)</f>
        <v>0</v>
      </c>
      <c r="J39">
        <v>2</v>
      </c>
      <c r="K39" t="s">
        <v>12</v>
      </c>
      <c r="L39">
        <v>10961160</v>
      </c>
      <c r="M39" s="243">
        <f t="shared" ref="M39:M43" si="10">L39/26</f>
        <v>421583.07692307694</v>
      </c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>
        <v>8467</v>
      </c>
      <c r="B40" t="s">
        <v>12</v>
      </c>
      <c r="C40" t="s">
        <v>145</v>
      </c>
      <c r="D40" s="1">
        <v>44372</v>
      </c>
      <c r="E40">
        <v>2</v>
      </c>
      <c r="F40" s="17">
        <v>99</v>
      </c>
      <c r="G40">
        <v>26</v>
      </c>
      <c r="H40">
        <f>IF(rolling_transitions[[#This Row],[CURRENT_SEGMENT]]=rolling_transitions[[#This Row],[PREVIOUS_SEGMENT]],1,0)</f>
        <v>0</v>
      </c>
      <c r="J40">
        <v>3</v>
      </c>
      <c r="K40" t="s">
        <v>13</v>
      </c>
      <c r="L40">
        <v>6880946</v>
      </c>
      <c r="M40" s="243">
        <f t="shared" si="10"/>
        <v>264651.76923076925</v>
      </c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>
        <v>155447</v>
      </c>
      <c r="B41" t="s">
        <v>14</v>
      </c>
      <c r="C41" t="s">
        <v>13</v>
      </c>
      <c r="D41" s="1">
        <v>44372</v>
      </c>
      <c r="E41">
        <v>4</v>
      </c>
      <c r="F41" s="17">
        <v>3</v>
      </c>
      <c r="G41">
        <v>26</v>
      </c>
      <c r="H41">
        <f>IF(rolling_transitions[[#This Row],[CURRENT_SEGMENT]]=rolling_transitions[[#This Row],[PREVIOUS_SEGMENT]],1,0)</f>
        <v>0</v>
      </c>
      <c r="J41">
        <v>4</v>
      </c>
      <c r="K41" t="s">
        <v>14</v>
      </c>
      <c r="L41">
        <v>29329875</v>
      </c>
      <c r="M41" s="243">
        <f t="shared" si="10"/>
        <v>1128072.1153846155</v>
      </c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>
        <v>40</v>
      </c>
      <c r="B42" t="s">
        <v>7</v>
      </c>
      <c r="C42" t="s">
        <v>144</v>
      </c>
      <c r="D42" s="1">
        <v>44372</v>
      </c>
      <c r="E42">
        <v>1</v>
      </c>
      <c r="F42" s="17">
        <v>6</v>
      </c>
      <c r="G42">
        <v>26</v>
      </c>
      <c r="H42">
        <f>IF(rolling_transitions[[#This Row],[CURRENT_SEGMENT]]=rolling_transitions[[#This Row],[PREVIOUS_SEGMENT]],1,0)</f>
        <v>0</v>
      </c>
      <c r="J42">
        <v>5</v>
      </c>
      <c r="K42" t="s">
        <v>15</v>
      </c>
      <c r="L42">
        <v>19703741</v>
      </c>
      <c r="M42" s="243">
        <f t="shared" si="10"/>
        <v>757836.19230769225</v>
      </c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>
        <v>245569</v>
      </c>
      <c r="B43" t="s">
        <v>12</v>
      </c>
      <c r="C43" t="s">
        <v>14</v>
      </c>
      <c r="D43" s="1">
        <v>44372</v>
      </c>
      <c r="E43">
        <v>2</v>
      </c>
      <c r="F43" s="17">
        <v>4</v>
      </c>
      <c r="G43">
        <v>26</v>
      </c>
      <c r="H43">
        <f>IF(rolling_transitions[[#This Row],[CURRENT_SEGMENT]]=rolling_transitions[[#This Row],[PREVIOUS_SEGMENT]],1,0)</f>
        <v>0</v>
      </c>
      <c r="J43">
        <v>6</v>
      </c>
      <c r="K43" t="s">
        <v>144</v>
      </c>
      <c r="L43">
        <v>13129292</v>
      </c>
      <c r="M43" s="243">
        <f t="shared" si="10"/>
        <v>504972.76923076925</v>
      </c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>
        <v>136377</v>
      </c>
      <c r="B44" t="s">
        <v>7</v>
      </c>
      <c r="C44" t="s">
        <v>12</v>
      </c>
      <c r="D44" s="1">
        <v>44372</v>
      </c>
      <c r="E44">
        <v>1</v>
      </c>
      <c r="F44" s="17">
        <v>2</v>
      </c>
      <c r="G44">
        <v>26</v>
      </c>
      <c r="H44">
        <f>IF(rolling_transitions[[#This Row],[CURRENT_SEGMENT]]=rolling_transitions[[#This Row],[PREVIOUS_SEGMENT]],1,0)</f>
        <v>0</v>
      </c>
      <c r="M44" s="125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>
        <v>186447</v>
      </c>
      <c r="B45" t="s">
        <v>14</v>
      </c>
      <c r="C45" t="s">
        <v>145</v>
      </c>
      <c r="D45" s="1">
        <v>44372</v>
      </c>
      <c r="E45">
        <v>4</v>
      </c>
      <c r="F45" s="17">
        <v>99</v>
      </c>
      <c r="G45">
        <v>26</v>
      </c>
      <c r="H45">
        <f>IF(rolling_transitions[[#This Row],[CURRENT_SEGMENT]]=rolling_transitions[[#This Row],[PREVIOUS_SEGMENT]],1,0)</f>
        <v>0</v>
      </c>
      <c r="M45" s="125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>
        <v>219</v>
      </c>
      <c r="B46" t="s">
        <v>13</v>
      </c>
      <c r="C46" t="s">
        <v>145</v>
      </c>
      <c r="D46" s="1">
        <v>44372</v>
      </c>
      <c r="E46">
        <v>3</v>
      </c>
      <c r="F46" s="17">
        <v>99</v>
      </c>
      <c r="G46">
        <v>26</v>
      </c>
      <c r="H46">
        <f>IF(rolling_transitions[[#This Row],[CURRENT_SEGMENT]]=rolling_transitions[[#This Row],[PREVIOUS_SEGMENT]],1,0)</f>
        <v>0</v>
      </c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>
        <v>859</v>
      </c>
      <c r="B47" t="s">
        <v>13</v>
      </c>
      <c r="C47" t="s">
        <v>15</v>
      </c>
      <c r="D47" s="1">
        <v>44372</v>
      </c>
      <c r="E47">
        <v>3</v>
      </c>
      <c r="F47" s="17">
        <v>5</v>
      </c>
      <c r="G47">
        <v>26</v>
      </c>
      <c r="H47">
        <f>IF(rolling_transitions[[#This Row],[CURRENT_SEGMENT]]=rolling_transitions[[#This Row],[PREVIOUS_SEGMENT]],1,0)</f>
        <v>0</v>
      </c>
      <c r="J47" t="s">
        <v>158</v>
      </c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>
        <v>16403</v>
      </c>
      <c r="B48" t="s">
        <v>15</v>
      </c>
      <c r="C48" t="s">
        <v>13</v>
      </c>
      <c r="D48" s="1">
        <v>44372</v>
      </c>
      <c r="E48">
        <v>5</v>
      </c>
      <c r="F48" s="17">
        <v>3</v>
      </c>
      <c r="G48">
        <v>26</v>
      </c>
      <c r="H48">
        <f>IF(rolling_transitions[[#This Row],[CURRENT_SEGMENT]]=rolling_transitions[[#This Row],[PREVIOUS_SEGMENT]],1,0)</f>
        <v>0</v>
      </c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>
        <v>7897</v>
      </c>
      <c r="B49" t="s">
        <v>13</v>
      </c>
      <c r="C49" t="s">
        <v>12</v>
      </c>
      <c r="D49" s="1">
        <v>44372</v>
      </c>
      <c r="E49">
        <v>3</v>
      </c>
      <c r="F49" s="17">
        <v>2</v>
      </c>
      <c r="G49">
        <v>26</v>
      </c>
      <c r="H49">
        <f>IF(rolling_transitions[[#This Row],[CURRENT_SEGMENT]]=rolling_transitions[[#This Row],[PREVIOUS_SEGMENT]],1,0)</f>
        <v>0</v>
      </c>
      <c r="J49" s="2" t="s">
        <v>137</v>
      </c>
      <c r="K49" t="s">
        <v>149</v>
      </c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>
        <v>16387</v>
      </c>
      <c r="B50" t="s">
        <v>7</v>
      </c>
      <c r="C50" t="s">
        <v>14</v>
      </c>
      <c r="D50" s="1">
        <v>44372</v>
      </c>
      <c r="E50">
        <v>1</v>
      </c>
      <c r="F50" s="17">
        <v>4</v>
      </c>
      <c r="G50">
        <v>26</v>
      </c>
      <c r="H50">
        <f>IF(rolling_transitions[[#This Row],[CURRENT_SEGMENT]]=rolling_transitions[[#This Row],[PREVIOUS_SEGMENT]],1,0)</f>
        <v>0</v>
      </c>
      <c r="J50" s="2" t="s">
        <v>142</v>
      </c>
      <c r="K50" s="3">
        <v>0</v>
      </c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>
        <v>3005473</v>
      </c>
      <c r="B51" t="s">
        <v>7</v>
      </c>
      <c r="C51" t="s">
        <v>7</v>
      </c>
      <c r="D51" s="1">
        <v>44421</v>
      </c>
      <c r="E51">
        <v>1</v>
      </c>
      <c r="F51" s="17">
        <v>1</v>
      </c>
      <c r="G51">
        <v>19</v>
      </c>
      <c r="H51">
        <f>IF(rolling_transitions[[#This Row],[CURRENT_SEGMENT]]=rolling_transitions[[#This Row],[PREVIOUS_SEGMENT]],1,0)</f>
        <v>1</v>
      </c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>
        <v>76462</v>
      </c>
      <c r="B52" t="s">
        <v>13</v>
      </c>
      <c r="C52" t="s">
        <v>7</v>
      </c>
      <c r="D52" s="1">
        <v>44421</v>
      </c>
      <c r="E52">
        <v>3</v>
      </c>
      <c r="F52" s="17">
        <v>1</v>
      </c>
      <c r="G52">
        <v>19</v>
      </c>
      <c r="H52">
        <f>IF(rolling_transitions[[#This Row],[CURRENT_SEGMENT]]=rolling_transitions[[#This Row],[PREVIOUS_SEGMENT]],1,0)</f>
        <v>0</v>
      </c>
      <c r="J52" s="2" t="s">
        <v>1</v>
      </c>
      <c r="K52" s="2" t="s">
        <v>0</v>
      </c>
      <c r="L52" t="s">
        <v>143</v>
      </c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>
        <v>2146322</v>
      </c>
      <c r="B53" t="s">
        <v>13</v>
      </c>
      <c r="C53" t="s">
        <v>13</v>
      </c>
      <c r="D53" s="1">
        <v>44421</v>
      </c>
      <c r="E53">
        <v>3</v>
      </c>
      <c r="F53" s="17">
        <v>3</v>
      </c>
      <c r="G53">
        <v>19</v>
      </c>
      <c r="H53">
        <f>IF(rolling_transitions[[#This Row],[CURRENT_SEGMENT]]=rolling_transitions[[#This Row],[PREVIOUS_SEGMENT]],1,0)</f>
        <v>1</v>
      </c>
      <c r="J53">
        <v>1</v>
      </c>
      <c r="K53" t="s">
        <v>7</v>
      </c>
      <c r="L53">
        <v>1051011</v>
      </c>
      <c r="M53" s="243">
        <f>L53/4</f>
        <v>262752.75</v>
      </c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>
        <v>129232</v>
      </c>
      <c r="B54" t="s">
        <v>7</v>
      </c>
      <c r="C54" t="s">
        <v>12</v>
      </c>
      <c r="D54" s="1">
        <v>44421</v>
      </c>
      <c r="E54">
        <v>1</v>
      </c>
      <c r="F54" s="17">
        <v>2</v>
      </c>
      <c r="G54">
        <v>19</v>
      </c>
      <c r="H54">
        <f>IF(rolling_transitions[[#This Row],[CURRENT_SEGMENT]]=rolling_transitions[[#This Row],[PREVIOUS_SEGMENT]],1,0)</f>
        <v>0</v>
      </c>
      <c r="J54">
        <v>2</v>
      </c>
      <c r="K54" t="s">
        <v>12</v>
      </c>
      <c r="L54">
        <v>1780816</v>
      </c>
      <c r="M54" s="243">
        <f t="shared" ref="M54:M58" si="11">L54/4</f>
        <v>445204</v>
      </c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>
        <v>74757</v>
      </c>
      <c r="B55" t="s">
        <v>7</v>
      </c>
      <c r="C55" t="s">
        <v>13</v>
      </c>
      <c r="D55" s="1">
        <v>44421</v>
      </c>
      <c r="E55">
        <v>1</v>
      </c>
      <c r="F55" s="17">
        <v>3</v>
      </c>
      <c r="G55">
        <v>19</v>
      </c>
      <c r="H55">
        <f>IF(rolling_transitions[[#This Row],[CURRENT_SEGMENT]]=rolling_transitions[[#This Row],[PREVIOUS_SEGMENT]],1,0)</f>
        <v>0</v>
      </c>
      <c r="J55">
        <v>3</v>
      </c>
      <c r="K55" t="s">
        <v>13</v>
      </c>
      <c r="L55">
        <v>1076721</v>
      </c>
      <c r="M55" s="243">
        <f t="shared" si="11"/>
        <v>269180.25</v>
      </c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>
        <v>234365</v>
      </c>
      <c r="B56" t="s">
        <v>14</v>
      </c>
      <c r="C56" t="s">
        <v>15</v>
      </c>
      <c r="D56" s="1">
        <v>44421</v>
      </c>
      <c r="E56">
        <v>4</v>
      </c>
      <c r="F56" s="17">
        <v>5</v>
      </c>
      <c r="G56">
        <v>19</v>
      </c>
      <c r="H56">
        <f>IF(rolling_transitions[[#This Row],[CURRENT_SEGMENT]]=rolling_transitions[[#This Row],[PREVIOUS_SEGMENT]],1,0)</f>
        <v>0</v>
      </c>
      <c r="J56">
        <v>4</v>
      </c>
      <c r="K56" t="s">
        <v>14</v>
      </c>
      <c r="L56">
        <v>4535171</v>
      </c>
      <c r="M56" s="243">
        <f t="shared" si="11"/>
        <v>1133792.75</v>
      </c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>
        <v>10517579</v>
      </c>
      <c r="B57" t="s">
        <v>144</v>
      </c>
      <c r="C57" t="s">
        <v>144</v>
      </c>
      <c r="D57" s="1">
        <v>44421</v>
      </c>
      <c r="E57">
        <v>6</v>
      </c>
      <c r="F57" s="17">
        <v>6</v>
      </c>
      <c r="G57">
        <v>19</v>
      </c>
      <c r="H57">
        <f>IF(rolling_transitions[[#This Row],[CURRENT_SEGMENT]]=rolling_transitions[[#This Row],[PREVIOUS_SEGMENT]],1,0)</f>
        <v>1</v>
      </c>
      <c r="J57">
        <v>5</v>
      </c>
      <c r="K57" t="s">
        <v>15</v>
      </c>
      <c r="L57">
        <v>2892325</v>
      </c>
      <c r="M57" s="243">
        <f t="shared" si="11"/>
        <v>723081.25</v>
      </c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>
        <v>9297</v>
      </c>
      <c r="B58" t="s">
        <v>12</v>
      </c>
      <c r="C58" t="s">
        <v>145</v>
      </c>
      <c r="D58" s="1">
        <v>44421</v>
      </c>
      <c r="E58">
        <v>2</v>
      </c>
      <c r="F58" s="17">
        <v>99</v>
      </c>
      <c r="G58">
        <v>19</v>
      </c>
      <c r="H58">
        <f>IF(rolling_transitions[[#This Row],[CURRENT_SEGMENT]]=rolling_transitions[[#This Row],[PREVIOUS_SEGMENT]],1,0)</f>
        <v>0</v>
      </c>
      <c r="J58">
        <v>6</v>
      </c>
      <c r="K58" t="s">
        <v>144</v>
      </c>
      <c r="L58">
        <v>2077070</v>
      </c>
      <c r="M58" s="243">
        <f t="shared" si="11"/>
        <v>519267.5</v>
      </c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>
        <v>17338</v>
      </c>
      <c r="B59" t="s">
        <v>15</v>
      </c>
      <c r="C59" t="s">
        <v>13</v>
      </c>
      <c r="D59" s="1">
        <v>44421</v>
      </c>
      <c r="E59">
        <v>5</v>
      </c>
      <c r="F59" s="17">
        <v>3</v>
      </c>
      <c r="G59">
        <v>19</v>
      </c>
      <c r="H59">
        <f>IF(rolling_transitions[[#This Row],[CURRENT_SEGMENT]]=rolling_transitions[[#This Row],[PREVIOUS_SEGMENT]],1,0)</f>
        <v>0</v>
      </c>
      <c r="M59" s="125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>
        <v>2414157</v>
      </c>
      <c r="B60" t="s">
        <v>15</v>
      </c>
      <c r="C60" t="s">
        <v>15</v>
      </c>
      <c r="D60" s="1">
        <v>44421</v>
      </c>
      <c r="E60">
        <v>5</v>
      </c>
      <c r="F60" s="17">
        <v>5</v>
      </c>
      <c r="G60">
        <v>19</v>
      </c>
      <c r="H60">
        <f>IF(rolling_transitions[[#This Row],[CURRENT_SEGMENT]]=rolling_transitions[[#This Row],[PREVIOUS_SEGMENT]],1,0)</f>
        <v>1</v>
      </c>
      <c r="M60" s="125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>
        <v>160791</v>
      </c>
      <c r="B61" t="s">
        <v>14</v>
      </c>
      <c r="C61" t="s">
        <v>13</v>
      </c>
      <c r="D61" s="1">
        <v>44421</v>
      </c>
      <c r="E61">
        <v>4</v>
      </c>
      <c r="F61" s="17">
        <v>3</v>
      </c>
      <c r="G61">
        <v>19</v>
      </c>
      <c r="H61">
        <f>IF(rolling_transitions[[#This Row],[CURRENT_SEGMENT]]=rolling_transitions[[#This Row],[PREVIOUS_SEGMENT]],1,0)</f>
        <v>0</v>
      </c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>
        <v>165939</v>
      </c>
      <c r="B62" t="s">
        <v>13</v>
      </c>
      <c r="C62" t="s">
        <v>14</v>
      </c>
      <c r="D62" s="1">
        <v>44421</v>
      </c>
      <c r="E62">
        <v>3</v>
      </c>
      <c r="F62" s="17">
        <v>4</v>
      </c>
      <c r="G62">
        <v>19</v>
      </c>
      <c r="H62">
        <f>IF(rolling_transitions[[#This Row],[CURRENT_SEGMENT]]=rolling_transitions[[#This Row],[PREVIOUS_SEGMENT]],1,0)</f>
        <v>0</v>
      </c>
      <c r="O62" s="6"/>
    </row>
    <row r="63" spans="1:24">
      <c r="A63">
        <v>9611121</v>
      </c>
      <c r="B63" t="s">
        <v>14</v>
      </c>
      <c r="C63" t="s">
        <v>14</v>
      </c>
      <c r="D63" s="1">
        <v>44421</v>
      </c>
      <c r="E63">
        <v>4</v>
      </c>
      <c r="F63" s="17">
        <v>4</v>
      </c>
      <c r="G63">
        <v>19</v>
      </c>
      <c r="H63">
        <f>IF(rolling_transitions[[#This Row],[CURRENT_SEGMENT]]=rolling_transitions[[#This Row],[PREVIOUS_SEGMENT]],1,0)</f>
        <v>1</v>
      </c>
      <c r="J63" t="s">
        <v>159</v>
      </c>
      <c r="O63" s="6"/>
    </row>
    <row r="64" spans="1:24">
      <c r="A64">
        <v>7468</v>
      </c>
      <c r="B64" t="s">
        <v>13</v>
      </c>
      <c r="C64" t="s">
        <v>12</v>
      </c>
      <c r="D64" s="1">
        <v>44421</v>
      </c>
      <c r="E64">
        <v>3</v>
      </c>
      <c r="F64" s="17">
        <v>2</v>
      </c>
      <c r="G64">
        <v>19</v>
      </c>
      <c r="H64">
        <f>IF(rolling_transitions[[#This Row],[CURRENT_SEGMENT]]=rolling_transitions[[#This Row],[PREVIOUS_SEGMENT]],1,0)</f>
        <v>0</v>
      </c>
      <c r="O64" s="6"/>
    </row>
    <row r="65" spans="1:15">
      <c r="A65">
        <v>18235</v>
      </c>
      <c r="B65" t="s">
        <v>12</v>
      </c>
      <c r="C65" t="s">
        <v>15</v>
      </c>
      <c r="D65" s="1">
        <v>44421</v>
      </c>
      <c r="E65">
        <v>2</v>
      </c>
      <c r="F65" s="17">
        <v>5</v>
      </c>
      <c r="G65">
        <v>19</v>
      </c>
      <c r="H65">
        <f>IF(rolling_transitions[[#This Row],[CURRENT_SEGMENT]]=rolling_transitions[[#This Row],[PREVIOUS_SEGMENT]],1,0)</f>
        <v>0</v>
      </c>
      <c r="J65" s="2" t="s">
        <v>137</v>
      </c>
      <c r="K65" s="3">
        <v>1</v>
      </c>
      <c r="O65" s="6"/>
    </row>
    <row r="66" spans="1:15">
      <c r="A66">
        <v>11566</v>
      </c>
      <c r="B66" t="s">
        <v>14</v>
      </c>
      <c r="C66" t="s">
        <v>7</v>
      </c>
      <c r="D66" s="1">
        <v>44421</v>
      </c>
      <c r="E66">
        <v>4</v>
      </c>
      <c r="F66" s="17">
        <v>1</v>
      </c>
      <c r="G66">
        <v>19</v>
      </c>
      <c r="H66">
        <f>IF(rolling_transitions[[#This Row],[CURRENT_SEGMENT]]=rolling_transitions[[#This Row],[PREVIOUS_SEGMENT]],1,0)</f>
        <v>0</v>
      </c>
      <c r="J66" s="2" t="s">
        <v>142</v>
      </c>
      <c r="K66" s="3">
        <v>0</v>
      </c>
      <c r="O66" s="6"/>
    </row>
    <row r="67" spans="1:15">
      <c r="A67">
        <v>1826749</v>
      </c>
      <c r="B67" t="s">
        <v>12</v>
      </c>
      <c r="C67" t="s">
        <v>12</v>
      </c>
      <c r="D67" s="1">
        <v>44421</v>
      </c>
      <c r="E67">
        <v>2</v>
      </c>
      <c r="F67" s="17">
        <v>2</v>
      </c>
      <c r="G67">
        <v>19</v>
      </c>
      <c r="H67">
        <f>IF(rolling_transitions[[#This Row],[CURRENT_SEGMENT]]=rolling_transitions[[#This Row],[PREVIOUS_SEGMENT]],1,0)</f>
        <v>1</v>
      </c>
      <c r="O67" s="6"/>
    </row>
    <row r="68" spans="1:15">
      <c r="A68">
        <v>1553</v>
      </c>
      <c r="B68" t="s">
        <v>12</v>
      </c>
      <c r="C68" t="s">
        <v>144</v>
      </c>
      <c r="D68" s="1">
        <v>44421</v>
      </c>
      <c r="E68">
        <v>2</v>
      </c>
      <c r="F68" s="17">
        <v>6</v>
      </c>
      <c r="G68">
        <v>19</v>
      </c>
      <c r="H68">
        <f>IF(rolling_transitions[[#This Row],[CURRENT_SEGMENT]]=rolling_transitions[[#This Row],[PREVIOUS_SEGMENT]],1,0)</f>
        <v>0</v>
      </c>
      <c r="J68" s="2" t="s">
        <v>1</v>
      </c>
      <c r="K68" s="2" t="s">
        <v>0</v>
      </c>
      <c r="L68" t="s">
        <v>143</v>
      </c>
      <c r="O68" s="6"/>
    </row>
    <row r="69" spans="1:15">
      <c r="A69">
        <v>303761</v>
      </c>
      <c r="B69" t="s">
        <v>14</v>
      </c>
      <c r="C69" t="s">
        <v>144</v>
      </c>
      <c r="D69" s="1">
        <v>44421</v>
      </c>
      <c r="E69">
        <v>4</v>
      </c>
      <c r="F69" s="17">
        <v>6</v>
      </c>
      <c r="G69">
        <v>19</v>
      </c>
      <c r="H69">
        <f>IF(rolling_transitions[[#This Row],[CURRENT_SEGMENT]]=rolling_transitions[[#This Row],[PREVIOUS_SEGMENT]],1,0)</f>
        <v>0</v>
      </c>
      <c r="J69">
        <v>1</v>
      </c>
      <c r="K69" t="s">
        <v>7</v>
      </c>
      <c r="L69">
        <v>278450</v>
      </c>
      <c r="M69" s="243">
        <f>L69/1</f>
        <v>278450</v>
      </c>
      <c r="O69" s="6"/>
    </row>
    <row r="70" spans="1:15">
      <c r="A70">
        <v>247</v>
      </c>
      <c r="B70" t="s">
        <v>13</v>
      </c>
      <c r="C70" t="s">
        <v>145</v>
      </c>
      <c r="D70" s="1">
        <v>44421</v>
      </c>
      <c r="E70">
        <v>3</v>
      </c>
      <c r="F70" s="17">
        <v>99</v>
      </c>
      <c r="G70">
        <v>19</v>
      </c>
      <c r="H70">
        <f>IF(rolling_transitions[[#This Row],[CURRENT_SEGMENT]]=rolling_transitions[[#This Row],[PREVIOUS_SEGMENT]],1,0)</f>
        <v>0</v>
      </c>
      <c r="J70">
        <v>2</v>
      </c>
      <c r="K70" t="s">
        <v>12</v>
      </c>
      <c r="L70">
        <v>467164</v>
      </c>
      <c r="M70" s="243">
        <f t="shared" ref="M70:M74" si="12">L70/1</f>
        <v>467164</v>
      </c>
      <c r="O70" s="6"/>
    </row>
    <row r="71" spans="1:15">
      <c r="A71">
        <v>486777</v>
      </c>
      <c r="B71" t="s">
        <v>144</v>
      </c>
      <c r="C71" t="s">
        <v>15</v>
      </c>
      <c r="D71" s="1">
        <v>44421</v>
      </c>
      <c r="E71">
        <v>6</v>
      </c>
      <c r="F71" s="17">
        <v>5</v>
      </c>
      <c r="G71">
        <v>19</v>
      </c>
      <c r="H71">
        <f>IF(rolling_transitions[[#This Row],[CURRENT_SEGMENT]]=rolling_transitions[[#This Row],[PREVIOUS_SEGMENT]],1,0)</f>
        <v>0</v>
      </c>
      <c r="J71">
        <v>3</v>
      </c>
      <c r="K71" t="s">
        <v>13</v>
      </c>
      <c r="L71">
        <v>265123</v>
      </c>
      <c r="M71" s="243">
        <f t="shared" si="12"/>
        <v>265123</v>
      </c>
      <c r="O71" s="6"/>
    </row>
    <row r="72" spans="1:15">
      <c r="A72">
        <v>188823</v>
      </c>
      <c r="B72" t="s">
        <v>14</v>
      </c>
      <c r="C72" t="s">
        <v>145</v>
      </c>
      <c r="D72" s="1">
        <v>44421</v>
      </c>
      <c r="E72">
        <v>4</v>
      </c>
      <c r="F72" s="17">
        <v>99</v>
      </c>
      <c r="G72">
        <v>19</v>
      </c>
      <c r="H72">
        <f>IF(rolling_transitions[[#This Row],[CURRENT_SEGMENT]]=rolling_transitions[[#This Row],[PREVIOUS_SEGMENT]],1,0)</f>
        <v>0</v>
      </c>
      <c r="J72">
        <v>4</v>
      </c>
      <c r="K72" t="s">
        <v>14</v>
      </c>
      <c r="L72">
        <v>1169404</v>
      </c>
      <c r="M72" s="243">
        <f t="shared" si="12"/>
        <v>1169404</v>
      </c>
      <c r="O72" s="6"/>
    </row>
    <row r="73" spans="1:15">
      <c r="A73">
        <v>48</v>
      </c>
      <c r="B73" t="s">
        <v>7</v>
      </c>
      <c r="C73" t="s">
        <v>144</v>
      </c>
      <c r="D73" s="1">
        <v>44414</v>
      </c>
      <c r="E73">
        <v>1</v>
      </c>
      <c r="F73" s="17">
        <v>6</v>
      </c>
      <c r="G73">
        <v>20</v>
      </c>
      <c r="H73">
        <f>IF(rolling_transitions[[#This Row],[CURRENT_SEGMENT]]=rolling_transitions[[#This Row],[PREVIOUS_SEGMENT]],1,0)</f>
        <v>0</v>
      </c>
      <c r="J73">
        <v>5</v>
      </c>
      <c r="K73" t="s">
        <v>15</v>
      </c>
      <c r="L73">
        <v>712788</v>
      </c>
      <c r="M73" s="243">
        <f t="shared" si="12"/>
        <v>712788</v>
      </c>
      <c r="O73" s="6"/>
    </row>
    <row r="74" spans="1:15">
      <c r="A74">
        <v>1821595</v>
      </c>
      <c r="B74" t="s">
        <v>12</v>
      </c>
      <c r="C74" t="s">
        <v>12</v>
      </c>
      <c r="D74" s="1">
        <v>44414</v>
      </c>
      <c r="E74">
        <v>2</v>
      </c>
      <c r="F74" s="17">
        <v>2</v>
      </c>
      <c r="G74">
        <v>20</v>
      </c>
      <c r="H74">
        <f>IF(rolling_transitions[[#This Row],[CURRENT_SEGMENT]]=rolling_transitions[[#This Row],[PREVIOUS_SEGMENT]],1,0)</f>
        <v>1</v>
      </c>
      <c r="J74">
        <v>6</v>
      </c>
      <c r="K74" t="s">
        <v>144</v>
      </c>
      <c r="L74">
        <v>496972</v>
      </c>
      <c r="M74" s="243">
        <f t="shared" si="12"/>
        <v>496972</v>
      </c>
      <c r="O74" s="6"/>
    </row>
    <row r="75" spans="1:15">
      <c r="A75">
        <v>167648</v>
      </c>
      <c r="B75" t="s">
        <v>13</v>
      </c>
      <c r="C75" t="s">
        <v>14</v>
      </c>
      <c r="D75" s="1">
        <v>44414</v>
      </c>
      <c r="E75">
        <v>3</v>
      </c>
      <c r="F75" s="17">
        <v>4</v>
      </c>
      <c r="G75">
        <v>20</v>
      </c>
      <c r="H75">
        <f>IF(rolling_transitions[[#This Row],[CURRENT_SEGMENT]]=rolling_transitions[[#This Row],[PREVIOUS_SEGMENT]],1,0)</f>
        <v>0</v>
      </c>
      <c r="M75" s="125"/>
      <c r="O75" s="6"/>
    </row>
    <row r="76" spans="1:15">
      <c r="A76">
        <v>10510537</v>
      </c>
      <c r="B76" t="s">
        <v>144</v>
      </c>
      <c r="C76" t="s">
        <v>144</v>
      </c>
      <c r="D76" s="1">
        <v>44414</v>
      </c>
      <c r="E76">
        <v>6</v>
      </c>
      <c r="F76" s="17">
        <v>6</v>
      </c>
      <c r="G76">
        <v>20</v>
      </c>
      <c r="H76">
        <f>IF(rolling_transitions[[#This Row],[CURRENT_SEGMENT]]=rolling_transitions[[#This Row],[PREVIOUS_SEGMENT]],1,0)</f>
        <v>1</v>
      </c>
      <c r="M76" s="125"/>
      <c r="O76" s="6"/>
    </row>
    <row r="77" spans="1:15">
      <c r="A77">
        <v>9</v>
      </c>
      <c r="B77" t="s">
        <v>13</v>
      </c>
      <c r="C77" t="s">
        <v>144</v>
      </c>
      <c r="D77" s="1">
        <v>44414</v>
      </c>
      <c r="E77">
        <v>3</v>
      </c>
      <c r="F77" s="17">
        <v>6</v>
      </c>
      <c r="G77">
        <v>20</v>
      </c>
      <c r="H77">
        <f>IF(rolling_transitions[[#This Row],[CURRENT_SEGMENT]]=rolling_transitions[[#This Row],[PREVIOUS_SEGMENT]],1,0)</f>
        <v>0</v>
      </c>
      <c r="O77" s="6"/>
    </row>
    <row r="78" spans="1:15">
      <c r="A78">
        <v>834</v>
      </c>
      <c r="B78" t="s">
        <v>7</v>
      </c>
      <c r="C78" t="s">
        <v>145</v>
      </c>
      <c r="D78" s="1">
        <v>44414</v>
      </c>
      <c r="E78">
        <v>1</v>
      </c>
      <c r="F78" s="17">
        <v>99</v>
      </c>
      <c r="G78">
        <v>20</v>
      </c>
      <c r="H78">
        <f>IF(rolling_transitions[[#This Row],[CURRENT_SEGMENT]]=rolling_transitions[[#This Row],[PREVIOUS_SEGMENT]],1,0)</f>
        <v>0</v>
      </c>
      <c r="O78" s="6"/>
    </row>
    <row r="79" spans="1:15">
      <c r="A79">
        <v>16492</v>
      </c>
      <c r="B79" t="s">
        <v>15</v>
      </c>
      <c r="C79" t="s">
        <v>13</v>
      </c>
      <c r="D79" s="1">
        <v>44414</v>
      </c>
      <c r="E79">
        <v>5</v>
      </c>
      <c r="F79" s="17">
        <v>3</v>
      </c>
      <c r="G79">
        <v>20</v>
      </c>
      <c r="H79">
        <f>IF(rolling_transitions[[#This Row],[CURRENT_SEGMENT]]=rolling_transitions[[#This Row],[PREVIOUS_SEGMENT]],1,0)</f>
        <v>0</v>
      </c>
      <c r="O79" s="6"/>
    </row>
    <row r="80" spans="1:15">
      <c r="A80">
        <v>16806</v>
      </c>
      <c r="B80" t="s">
        <v>15</v>
      </c>
      <c r="C80" t="s">
        <v>7</v>
      </c>
      <c r="D80" s="1">
        <v>44414</v>
      </c>
      <c r="E80">
        <v>5</v>
      </c>
      <c r="F80" s="17">
        <v>1</v>
      </c>
      <c r="G80">
        <v>20</v>
      </c>
      <c r="H80">
        <f>IF(rolling_transitions[[#This Row],[CURRENT_SEGMENT]]=rolling_transitions[[#This Row],[PREVIOUS_SEGMENT]],1,0)</f>
        <v>0</v>
      </c>
      <c r="J80" t="s">
        <v>160</v>
      </c>
      <c r="O80" s="6"/>
    </row>
    <row r="81" spans="1:15">
      <c r="A81">
        <v>308521</v>
      </c>
      <c r="B81" t="s">
        <v>14</v>
      </c>
      <c r="C81" t="s">
        <v>144</v>
      </c>
      <c r="D81" s="1">
        <v>44414</v>
      </c>
      <c r="E81">
        <v>4</v>
      </c>
      <c r="F81" s="17">
        <v>6</v>
      </c>
      <c r="G81">
        <v>20</v>
      </c>
      <c r="H81">
        <f>IF(rolling_transitions[[#This Row],[CURRENT_SEGMENT]]=rolling_transitions[[#This Row],[PREVIOUS_SEGMENT]],1,0)</f>
        <v>0</v>
      </c>
      <c r="O81" s="6"/>
    </row>
    <row r="82" spans="1:15">
      <c r="A82">
        <v>16971</v>
      </c>
      <c r="B82" t="s">
        <v>7</v>
      </c>
      <c r="C82" t="s">
        <v>14</v>
      </c>
      <c r="D82" s="1">
        <v>44414</v>
      </c>
      <c r="E82">
        <v>1</v>
      </c>
      <c r="F82" s="17">
        <v>4</v>
      </c>
      <c r="G82">
        <v>20</v>
      </c>
      <c r="H82">
        <f>IF(rolling_transitions[[#This Row],[CURRENT_SEGMENT]]=rolling_transitions[[#This Row],[PREVIOUS_SEGMENT]],1,0)</f>
        <v>0</v>
      </c>
      <c r="J82" s="2" t="s">
        <v>137</v>
      </c>
      <c r="K82" t="s">
        <v>138</v>
      </c>
      <c r="L82" s="3"/>
      <c r="O82" s="6"/>
    </row>
    <row r="83" spans="1:15">
      <c r="A83">
        <v>9632129</v>
      </c>
      <c r="B83" t="s">
        <v>14</v>
      </c>
      <c r="C83" t="s">
        <v>14</v>
      </c>
      <c r="D83" s="1">
        <v>44414</v>
      </c>
      <c r="E83">
        <v>4</v>
      </c>
      <c r="F83" s="17">
        <v>4</v>
      </c>
      <c r="G83">
        <v>20</v>
      </c>
      <c r="H83">
        <f>IF(rolling_transitions[[#This Row],[CURRENT_SEGMENT]]=rolling_transitions[[#This Row],[PREVIOUS_SEGMENT]],1,0)</f>
        <v>1</v>
      </c>
      <c r="J83" s="2" t="s">
        <v>142</v>
      </c>
      <c r="K83" s="3">
        <v>0</v>
      </c>
      <c r="O83" s="6"/>
    </row>
    <row r="84" spans="1:15">
      <c r="A84">
        <v>248596</v>
      </c>
      <c r="B84" t="s">
        <v>12</v>
      </c>
      <c r="C84" t="s">
        <v>14</v>
      </c>
      <c r="D84" s="1">
        <v>44414</v>
      </c>
      <c r="E84">
        <v>2</v>
      </c>
      <c r="F84" s="17">
        <v>4</v>
      </c>
      <c r="G84">
        <v>20</v>
      </c>
      <c r="H84">
        <f>IF(rolling_transitions[[#This Row],[CURRENT_SEGMENT]]=rolling_transitions[[#This Row],[PREVIOUS_SEGMENT]],1,0)</f>
        <v>0</v>
      </c>
      <c r="O84" s="6"/>
    </row>
    <row r="85" spans="1:15">
      <c r="A85">
        <v>9325</v>
      </c>
      <c r="B85" t="s">
        <v>12</v>
      </c>
      <c r="C85" t="s">
        <v>145</v>
      </c>
      <c r="D85" s="1">
        <v>44414</v>
      </c>
      <c r="E85">
        <v>2</v>
      </c>
      <c r="F85" s="17">
        <v>99</v>
      </c>
      <c r="G85">
        <v>20</v>
      </c>
      <c r="H85">
        <f>IF(rolling_transitions[[#This Row],[CURRENT_SEGMENT]]=rolling_transitions[[#This Row],[PREVIOUS_SEGMENT]],1,0)</f>
        <v>0</v>
      </c>
      <c r="J85" s="2" t="s">
        <v>141</v>
      </c>
      <c r="K85" s="2" t="s">
        <v>140</v>
      </c>
      <c r="L85" t="s">
        <v>143</v>
      </c>
    </row>
    <row r="86" spans="1:15">
      <c r="A86">
        <v>50611</v>
      </c>
      <c r="B86" t="s">
        <v>15</v>
      </c>
      <c r="C86" t="s">
        <v>12</v>
      </c>
      <c r="D86" s="1">
        <v>44540</v>
      </c>
      <c r="E86">
        <v>5</v>
      </c>
      <c r="F86" s="17">
        <v>2</v>
      </c>
      <c r="G86">
        <v>2</v>
      </c>
      <c r="H86">
        <f>IF(rolling_transitions[[#This Row],[CURRENT_SEGMENT]]=rolling_transitions[[#This Row],[PREVIOUS_SEGMENT]],1,0)</f>
        <v>0</v>
      </c>
      <c r="J86">
        <v>1</v>
      </c>
      <c r="K86" t="s">
        <v>7</v>
      </c>
      <c r="L86">
        <v>12408256</v>
      </c>
      <c r="M86" s="243">
        <f>L86/52</f>
        <v>238620.30769230769</v>
      </c>
    </row>
    <row r="87" spans="1:15">
      <c r="A87">
        <v>75551</v>
      </c>
      <c r="B87" t="s">
        <v>13</v>
      </c>
      <c r="C87" t="s">
        <v>7</v>
      </c>
      <c r="D87" s="1">
        <v>44540</v>
      </c>
      <c r="E87">
        <v>3</v>
      </c>
      <c r="F87" s="17">
        <v>1</v>
      </c>
      <c r="G87">
        <v>2</v>
      </c>
      <c r="H87">
        <f>IF(rolling_transitions[[#This Row],[CURRENT_SEGMENT]]=rolling_transitions[[#This Row],[PREVIOUS_SEGMENT]],1,0)</f>
        <v>0</v>
      </c>
      <c r="J87">
        <v>2</v>
      </c>
      <c r="K87" t="s">
        <v>12</v>
      </c>
      <c r="L87">
        <v>22377793</v>
      </c>
      <c r="M87" s="243">
        <f t="shared" ref="M87:M92" si="13">L87/52</f>
        <v>430342.17307692306</v>
      </c>
    </row>
    <row r="88" spans="1:15">
      <c r="A88">
        <v>16426</v>
      </c>
      <c r="B88" t="s">
        <v>15</v>
      </c>
      <c r="C88" t="s">
        <v>7</v>
      </c>
      <c r="D88" s="1">
        <v>44540</v>
      </c>
      <c r="E88">
        <v>5</v>
      </c>
      <c r="F88" s="17">
        <v>1</v>
      </c>
      <c r="G88">
        <v>2</v>
      </c>
      <c r="H88">
        <f>IF(rolling_transitions[[#This Row],[CURRENT_SEGMENT]]=rolling_transitions[[#This Row],[PREVIOUS_SEGMENT]],1,0)</f>
        <v>0</v>
      </c>
      <c r="J88">
        <v>3</v>
      </c>
      <c r="K88" t="s">
        <v>13</v>
      </c>
      <c r="L88">
        <v>12586693</v>
      </c>
      <c r="M88" s="243">
        <f t="shared" si="13"/>
        <v>242051.78846153847</v>
      </c>
    </row>
    <row r="89" spans="1:15">
      <c r="A89">
        <v>2712</v>
      </c>
      <c r="B89" t="s">
        <v>7</v>
      </c>
      <c r="C89" t="s">
        <v>144</v>
      </c>
      <c r="D89" s="1">
        <v>44540</v>
      </c>
      <c r="E89">
        <v>1</v>
      </c>
      <c r="F89" s="17">
        <v>6</v>
      </c>
      <c r="G89">
        <v>2</v>
      </c>
      <c r="H89">
        <f>IF(rolling_transitions[[#This Row],[CURRENT_SEGMENT]]=rolling_transitions[[#This Row],[PREVIOUS_SEGMENT]],1,0)</f>
        <v>0</v>
      </c>
      <c r="J89">
        <v>4</v>
      </c>
      <c r="K89" t="s">
        <v>14</v>
      </c>
      <c r="L89">
        <v>57507439</v>
      </c>
      <c r="M89" s="243">
        <f t="shared" si="13"/>
        <v>1105912.2884615385</v>
      </c>
    </row>
    <row r="90" spans="1:15">
      <c r="A90">
        <v>12211</v>
      </c>
      <c r="B90" t="s">
        <v>7</v>
      </c>
      <c r="C90" t="s">
        <v>145</v>
      </c>
      <c r="D90" s="1">
        <v>44540</v>
      </c>
      <c r="E90">
        <v>1</v>
      </c>
      <c r="F90" s="17">
        <v>99</v>
      </c>
      <c r="G90">
        <v>2</v>
      </c>
      <c r="H90">
        <f>IF(rolling_transitions[[#This Row],[CURRENT_SEGMENT]]=rolling_transitions[[#This Row],[PREVIOUS_SEGMENT]],1,0)</f>
        <v>0</v>
      </c>
      <c r="J90">
        <v>5</v>
      </c>
      <c r="K90" t="s">
        <v>15</v>
      </c>
      <c r="L90">
        <v>39213839</v>
      </c>
      <c r="M90" s="243">
        <f t="shared" si="13"/>
        <v>754112.2884615385</v>
      </c>
    </row>
    <row r="91" spans="1:15">
      <c r="A91">
        <v>11919</v>
      </c>
      <c r="B91" t="s">
        <v>144</v>
      </c>
      <c r="C91" t="s">
        <v>145</v>
      </c>
      <c r="D91" s="1">
        <v>44540</v>
      </c>
      <c r="E91">
        <v>6</v>
      </c>
      <c r="F91" s="17">
        <v>99</v>
      </c>
      <c r="G91">
        <v>2</v>
      </c>
      <c r="H91">
        <f>IF(rolling_transitions[[#This Row],[CURRENT_SEGMENT]]=rolling_transitions[[#This Row],[PREVIOUS_SEGMENT]],1,0)</f>
        <v>0</v>
      </c>
      <c r="J91">
        <v>6</v>
      </c>
      <c r="K91" t="s">
        <v>144</v>
      </c>
      <c r="L91">
        <v>16009015</v>
      </c>
      <c r="M91" s="243">
        <f t="shared" si="13"/>
        <v>307865.67307692306</v>
      </c>
    </row>
    <row r="92" spans="1:15">
      <c r="A92">
        <v>11018058</v>
      </c>
      <c r="B92" t="s">
        <v>144</v>
      </c>
      <c r="C92" t="s">
        <v>144</v>
      </c>
      <c r="D92" s="1">
        <v>44540</v>
      </c>
      <c r="E92">
        <v>6</v>
      </c>
      <c r="F92" s="17">
        <v>6</v>
      </c>
      <c r="G92">
        <v>2</v>
      </c>
      <c r="H92">
        <f>IF(rolling_transitions[[#This Row],[CURRENT_SEGMENT]]=rolling_transitions[[#This Row],[PREVIOUS_SEGMENT]],1,0)</f>
        <v>1</v>
      </c>
      <c r="J92">
        <v>99</v>
      </c>
      <c r="K92" t="s">
        <v>145</v>
      </c>
      <c r="L92">
        <v>10196631</v>
      </c>
      <c r="M92" s="243">
        <f t="shared" si="13"/>
        <v>196089.05769230769</v>
      </c>
    </row>
    <row r="93" spans="1:15">
      <c r="A93">
        <v>292518</v>
      </c>
      <c r="B93" t="s">
        <v>14</v>
      </c>
      <c r="C93" t="s">
        <v>144</v>
      </c>
      <c r="D93" s="1">
        <v>44540</v>
      </c>
      <c r="E93">
        <v>4</v>
      </c>
      <c r="F93" s="17">
        <v>6</v>
      </c>
      <c r="G93">
        <v>2</v>
      </c>
      <c r="H93">
        <f>IF(rolling_transitions[[#This Row],[CURRENT_SEGMENT]]=rolling_transitions[[#This Row],[PREVIOUS_SEGMENT]],1,0)</f>
        <v>0</v>
      </c>
    </row>
    <row r="94" spans="1:15">
      <c r="A94">
        <v>381</v>
      </c>
      <c r="B94" t="s">
        <v>144</v>
      </c>
      <c r="C94" t="s">
        <v>12</v>
      </c>
      <c r="D94" s="1">
        <v>44540</v>
      </c>
      <c r="E94">
        <v>6</v>
      </c>
      <c r="F94" s="17">
        <v>2</v>
      </c>
      <c r="G94">
        <v>2</v>
      </c>
      <c r="H94">
        <f>IF(rolling_transitions[[#This Row],[CURRENT_SEGMENT]]=rolling_transitions[[#This Row],[PREVIOUS_SEGMENT]],1,0)</f>
        <v>0</v>
      </c>
    </row>
    <row r="95" spans="1:15">
      <c r="A95">
        <v>17133</v>
      </c>
      <c r="B95" t="s">
        <v>15</v>
      </c>
      <c r="C95" t="s">
        <v>13</v>
      </c>
      <c r="D95" s="1">
        <v>44540</v>
      </c>
      <c r="E95">
        <v>5</v>
      </c>
      <c r="F95" s="17">
        <v>3</v>
      </c>
      <c r="G95">
        <v>2</v>
      </c>
      <c r="H95">
        <f>IF(rolling_transitions[[#This Row],[CURRENT_SEGMENT]]=rolling_transitions[[#This Row],[PREVIOUS_SEGMENT]],1,0)</f>
        <v>0</v>
      </c>
    </row>
    <row r="96" spans="1:15">
      <c r="A96">
        <v>954</v>
      </c>
      <c r="B96" t="s">
        <v>15</v>
      </c>
      <c r="C96" t="s">
        <v>144</v>
      </c>
      <c r="D96" s="1">
        <v>44540</v>
      </c>
      <c r="E96">
        <v>5</v>
      </c>
      <c r="F96" s="17">
        <v>6</v>
      </c>
      <c r="G96">
        <v>2</v>
      </c>
      <c r="H96">
        <f>IF(rolling_transitions[[#This Row],[CURRENT_SEGMENT]]=rolling_transitions[[#This Row],[PREVIOUS_SEGMENT]],1,0)</f>
        <v>0</v>
      </c>
    </row>
    <row r="97" spans="1:13">
      <c r="A97">
        <v>640617</v>
      </c>
      <c r="B97" t="s">
        <v>15</v>
      </c>
      <c r="C97" t="s">
        <v>14</v>
      </c>
      <c r="D97" s="1">
        <v>44540</v>
      </c>
      <c r="E97">
        <v>5</v>
      </c>
      <c r="F97" s="17">
        <v>4</v>
      </c>
      <c r="G97">
        <v>2</v>
      </c>
      <c r="H97">
        <f>IF(rolling_transitions[[#This Row],[CURRENT_SEGMENT]]=rolling_transitions[[#This Row],[PREVIOUS_SEGMENT]],1,0)</f>
        <v>0</v>
      </c>
    </row>
    <row r="98" spans="1:13">
      <c r="A98">
        <v>90557</v>
      </c>
      <c r="B98" t="s">
        <v>7</v>
      </c>
      <c r="C98" t="s">
        <v>13</v>
      </c>
      <c r="D98" s="1">
        <v>44540</v>
      </c>
      <c r="E98">
        <v>1</v>
      </c>
      <c r="F98" s="17">
        <v>3</v>
      </c>
      <c r="G98">
        <v>2</v>
      </c>
      <c r="H98">
        <f>IF(rolling_transitions[[#This Row],[CURRENT_SEGMENT]]=rolling_transitions[[#This Row],[PREVIOUS_SEGMENT]],1,0)</f>
        <v>0</v>
      </c>
    </row>
    <row r="99" spans="1:13">
      <c r="A99">
        <v>211816</v>
      </c>
      <c r="B99" t="s">
        <v>14</v>
      </c>
      <c r="C99" t="s">
        <v>12</v>
      </c>
      <c r="D99" s="1">
        <v>44540</v>
      </c>
      <c r="E99">
        <v>4</v>
      </c>
      <c r="F99" s="17">
        <v>2</v>
      </c>
      <c r="G99">
        <v>2</v>
      </c>
      <c r="H99">
        <f>IF(rolling_transitions[[#This Row],[CURRENT_SEGMENT]]=rolling_transitions[[#This Row],[PREVIOUS_SEGMENT]],1,0)</f>
        <v>0</v>
      </c>
    </row>
    <row r="100" spans="1:13">
      <c r="A100">
        <v>148</v>
      </c>
      <c r="B100" t="s">
        <v>144</v>
      </c>
      <c r="C100" t="s">
        <v>13</v>
      </c>
      <c r="D100" s="1">
        <v>44540</v>
      </c>
      <c r="E100">
        <v>6</v>
      </c>
      <c r="F100" s="17">
        <v>3</v>
      </c>
      <c r="G100">
        <v>2</v>
      </c>
      <c r="H100">
        <f>IF(rolling_transitions[[#This Row],[CURRENT_SEGMENT]]=rolling_transitions[[#This Row],[PREVIOUS_SEGMENT]],1,0)</f>
        <v>0</v>
      </c>
    </row>
    <row r="101" spans="1:13">
      <c r="A101">
        <v>3462</v>
      </c>
      <c r="B101" t="s">
        <v>13</v>
      </c>
      <c r="C101" t="s">
        <v>145</v>
      </c>
      <c r="D101" s="1">
        <v>44540</v>
      </c>
      <c r="E101">
        <v>3</v>
      </c>
      <c r="F101" s="17">
        <v>99</v>
      </c>
      <c r="G101">
        <v>2</v>
      </c>
      <c r="H101">
        <f>IF(rolling_transitions[[#This Row],[CURRENT_SEGMENT]]=rolling_transitions[[#This Row],[PREVIOUS_SEGMENT]],1,0)</f>
        <v>0</v>
      </c>
    </row>
    <row r="102" spans="1:13">
      <c r="A102">
        <v>231796</v>
      </c>
      <c r="B102" t="s">
        <v>14</v>
      </c>
      <c r="C102" t="s">
        <v>15</v>
      </c>
      <c r="D102" s="1">
        <v>44540</v>
      </c>
      <c r="E102">
        <v>4</v>
      </c>
      <c r="F102" s="17">
        <v>5</v>
      </c>
      <c r="G102">
        <v>2</v>
      </c>
      <c r="H102">
        <f>IF(rolling_transitions[[#This Row],[CURRENT_SEGMENT]]=rolling_transitions[[#This Row],[PREVIOUS_SEGMENT]],1,0)</f>
        <v>0</v>
      </c>
      <c r="J102" t="s">
        <v>161</v>
      </c>
    </row>
    <row r="103" spans="1:13">
      <c r="A103">
        <v>124416</v>
      </c>
      <c r="B103" t="s">
        <v>12</v>
      </c>
      <c r="C103" t="s">
        <v>7</v>
      </c>
      <c r="D103" s="1">
        <v>44540</v>
      </c>
      <c r="E103">
        <v>2</v>
      </c>
      <c r="F103" s="17">
        <v>1</v>
      </c>
      <c r="G103">
        <v>2</v>
      </c>
      <c r="H103">
        <f>IF(rolling_transitions[[#This Row],[CURRENT_SEGMENT]]=rolling_transitions[[#This Row],[PREVIOUS_SEGMENT]],1,0)</f>
        <v>0</v>
      </c>
    </row>
    <row r="104" spans="1:13">
      <c r="A104">
        <v>752</v>
      </c>
      <c r="B104" t="s">
        <v>13</v>
      </c>
      <c r="C104" t="s">
        <v>144</v>
      </c>
      <c r="D104" s="1">
        <v>44540</v>
      </c>
      <c r="E104">
        <v>3</v>
      </c>
      <c r="F104" s="17">
        <v>6</v>
      </c>
      <c r="G104">
        <v>2</v>
      </c>
      <c r="H104">
        <f>IF(rolling_transitions[[#This Row],[CURRENT_SEGMENT]]=rolling_transitions[[#This Row],[PREVIOUS_SEGMENT]],1,0)</f>
        <v>0</v>
      </c>
      <c r="J104" s="2" t="s">
        <v>137</v>
      </c>
      <c r="K104" t="s">
        <v>149</v>
      </c>
      <c r="L104" s="3"/>
    </row>
    <row r="105" spans="1:13">
      <c r="A105">
        <v>5916</v>
      </c>
      <c r="B105" t="s">
        <v>12</v>
      </c>
      <c r="C105" t="s">
        <v>13</v>
      </c>
      <c r="D105" s="1">
        <v>44540</v>
      </c>
      <c r="E105">
        <v>2</v>
      </c>
      <c r="F105" s="17">
        <v>3</v>
      </c>
      <c r="G105">
        <v>2</v>
      </c>
      <c r="H105">
        <f>IF(rolling_transitions[[#This Row],[CURRENT_SEGMENT]]=rolling_transitions[[#This Row],[PREVIOUS_SEGMENT]],1,0)</f>
        <v>0</v>
      </c>
      <c r="J105" s="2" t="s">
        <v>142</v>
      </c>
      <c r="K105" s="3">
        <v>0</v>
      </c>
    </row>
    <row r="106" spans="1:13">
      <c r="A106">
        <v>9526849</v>
      </c>
      <c r="B106" t="s">
        <v>14</v>
      </c>
      <c r="C106" t="s">
        <v>14</v>
      </c>
      <c r="D106" s="1">
        <v>44540</v>
      </c>
      <c r="E106">
        <v>4</v>
      </c>
      <c r="F106" s="17">
        <v>4</v>
      </c>
      <c r="G106">
        <v>2</v>
      </c>
      <c r="H106">
        <f>IF(rolling_transitions[[#This Row],[CURRENT_SEGMENT]]=rolling_transitions[[#This Row],[PREVIOUS_SEGMENT]],1,0)</f>
        <v>1</v>
      </c>
    </row>
    <row r="107" spans="1:13">
      <c r="A107">
        <v>179973</v>
      </c>
      <c r="B107" t="s">
        <v>13</v>
      </c>
      <c r="C107" t="s">
        <v>14</v>
      </c>
      <c r="D107" s="1">
        <v>44540</v>
      </c>
      <c r="E107">
        <v>3</v>
      </c>
      <c r="F107" s="17">
        <v>4</v>
      </c>
      <c r="G107">
        <v>2</v>
      </c>
      <c r="H107">
        <f>IF(rolling_transitions[[#This Row],[CURRENT_SEGMENT]]=rolling_transitions[[#This Row],[PREVIOUS_SEGMENT]],1,0)</f>
        <v>0</v>
      </c>
      <c r="J107" s="2" t="s">
        <v>141</v>
      </c>
      <c r="K107" s="2" t="s">
        <v>140</v>
      </c>
      <c r="L107" t="s">
        <v>143</v>
      </c>
    </row>
    <row r="108" spans="1:13">
      <c r="A108">
        <v>163984</v>
      </c>
      <c r="B108" t="s">
        <v>14</v>
      </c>
      <c r="C108" t="s">
        <v>13</v>
      </c>
      <c r="D108" s="1">
        <v>44540</v>
      </c>
      <c r="E108">
        <v>4</v>
      </c>
      <c r="F108" s="17">
        <v>3</v>
      </c>
      <c r="G108">
        <v>2</v>
      </c>
      <c r="H108">
        <f>IF(rolling_transitions[[#This Row],[CURRENT_SEGMENT]]=rolling_transitions[[#This Row],[PREVIOUS_SEGMENT]],1,0)</f>
        <v>0</v>
      </c>
      <c r="J108">
        <v>1</v>
      </c>
      <c r="K108" t="s">
        <v>7</v>
      </c>
      <c r="L108">
        <v>3026414</v>
      </c>
      <c r="M108" s="243">
        <f>L108/13</f>
        <v>232801.07692307694</v>
      </c>
    </row>
    <row r="109" spans="1:13">
      <c r="A109">
        <v>236669</v>
      </c>
      <c r="B109" t="s">
        <v>14</v>
      </c>
      <c r="C109" t="s">
        <v>145</v>
      </c>
      <c r="D109" s="1">
        <v>44540</v>
      </c>
      <c r="E109">
        <v>4</v>
      </c>
      <c r="F109" s="17">
        <v>99</v>
      </c>
      <c r="G109">
        <v>2</v>
      </c>
      <c r="H109">
        <f>IF(rolling_transitions[[#This Row],[CURRENT_SEGMENT]]=rolling_transitions[[#This Row],[PREVIOUS_SEGMENT]],1,0)</f>
        <v>0</v>
      </c>
      <c r="J109">
        <v>2</v>
      </c>
      <c r="K109" t="s">
        <v>12</v>
      </c>
      <c r="L109">
        <v>5469411</v>
      </c>
      <c r="M109" s="243">
        <f t="shared" ref="M109:M114" si="14">L109/13</f>
        <v>420723.92307692306</v>
      </c>
    </row>
    <row r="110" spans="1:13">
      <c r="A110">
        <v>17591</v>
      </c>
      <c r="B110" t="s">
        <v>12</v>
      </c>
      <c r="C110" t="s">
        <v>145</v>
      </c>
      <c r="D110" s="1">
        <v>44540</v>
      </c>
      <c r="E110">
        <v>2</v>
      </c>
      <c r="F110" s="17">
        <v>99</v>
      </c>
      <c r="G110">
        <v>2</v>
      </c>
      <c r="H110">
        <f>IF(rolling_transitions[[#This Row],[CURRENT_SEGMENT]]=rolling_transitions[[#This Row],[PREVIOUS_SEGMENT]],1,0)</f>
        <v>0</v>
      </c>
      <c r="J110">
        <v>3</v>
      </c>
      <c r="K110" t="s">
        <v>13</v>
      </c>
      <c r="L110">
        <v>3421336</v>
      </c>
      <c r="M110" s="243">
        <f t="shared" si="14"/>
        <v>263179.69230769231</v>
      </c>
    </row>
    <row r="111" spans="1:13">
      <c r="A111">
        <v>682</v>
      </c>
      <c r="B111" t="s">
        <v>144</v>
      </c>
      <c r="C111" t="s">
        <v>7</v>
      </c>
      <c r="D111" s="1">
        <v>44540</v>
      </c>
      <c r="E111">
        <v>6</v>
      </c>
      <c r="F111" s="17">
        <v>1</v>
      </c>
      <c r="G111">
        <v>2</v>
      </c>
      <c r="H111">
        <f>IF(rolling_transitions[[#This Row],[CURRENT_SEGMENT]]=rolling_transitions[[#This Row],[PREVIOUS_SEGMENT]],1,0)</f>
        <v>0</v>
      </c>
      <c r="J111">
        <v>4</v>
      </c>
      <c r="K111" t="s">
        <v>14</v>
      </c>
      <c r="L111">
        <v>14780601</v>
      </c>
      <c r="M111" s="243">
        <f t="shared" si="14"/>
        <v>1136969.3076923077</v>
      </c>
    </row>
    <row r="112" spans="1:13">
      <c r="A112">
        <v>2248417</v>
      </c>
      <c r="B112" t="s">
        <v>13</v>
      </c>
      <c r="C112" t="s">
        <v>13</v>
      </c>
      <c r="D112" s="1">
        <v>44540</v>
      </c>
      <c r="E112">
        <v>3</v>
      </c>
      <c r="F112" s="17">
        <v>3</v>
      </c>
      <c r="G112">
        <v>2</v>
      </c>
      <c r="H112">
        <f>IF(rolling_transitions[[#This Row],[CURRENT_SEGMENT]]=rolling_transitions[[#This Row],[PREVIOUS_SEGMENT]],1,0)</f>
        <v>1</v>
      </c>
      <c r="J112">
        <v>5</v>
      </c>
      <c r="K112" t="s">
        <v>15</v>
      </c>
      <c r="L112">
        <v>9997564</v>
      </c>
      <c r="M112" s="243">
        <f t="shared" si="14"/>
        <v>769043.38461538462</v>
      </c>
    </row>
    <row r="113" spans="1:13">
      <c r="A113">
        <v>147828</v>
      </c>
      <c r="B113" t="s">
        <v>7</v>
      </c>
      <c r="C113" t="s">
        <v>12</v>
      </c>
      <c r="D113" s="1">
        <v>44540</v>
      </c>
      <c r="E113">
        <v>1</v>
      </c>
      <c r="F113" s="17">
        <v>2</v>
      </c>
      <c r="G113">
        <v>2</v>
      </c>
      <c r="H113">
        <f>IF(rolling_transitions[[#This Row],[CURRENT_SEGMENT]]=rolling_transitions[[#This Row],[PREVIOUS_SEGMENT]],1,0)</f>
        <v>0</v>
      </c>
      <c r="J113">
        <v>6</v>
      </c>
      <c r="K113" t="s">
        <v>144</v>
      </c>
      <c r="L113">
        <v>3755703</v>
      </c>
      <c r="M113" s="243">
        <f t="shared" si="14"/>
        <v>288900.23076923075</v>
      </c>
    </row>
    <row r="114" spans="1:13">
      <c r="A114">
        <v>2392175</v>
      </c>
      <c r="B114" t="s">
        <v>15</v>
      </c>
      <c r="C114" t="s">
        <v>15</v>
      </c>
      <c r="D114" s="1">
        <v>44533</v>
      </c>
      <c r="E114">
        <v>5</v>
      </c>
      <c r="F114" s="17">
        <v>5</v>
      </c>
      <c r="G114">
        <v>3</v>
      </c>
      <c r="H114">
        <f>IF(rolling_transitions[[#This Row],[CURRENT_SEGMENT]]=rolling_transitions[[#This Row],[PREVIOUS_SEGMENT]],1,0)</f>
        <v>1</v>
      </c>
      <c r="J114">
        <v>99</v>
      </c>
      <c r="K114" t="s">
        <v>145</v>
      </c>
      <c r="L114">
        <v>2981499</v>
      </c>
      <c r="M114" s="243">
        <f t="shared" si="14"/>
        <v>229346.07692307694</v>
      </c>
    </row>
    <row r="115" spans="1:13">
      <c r="A115">
        <v>34</v>
      </c>
      <c r="B115" t="s">
        <v>7</v>
      </c>
      <c r="C115" t="s">
        <v>144</v>
      </c>
      <c r="D115" s="1">
        <v>44533</v>
      </c>
      <c r="E115">
        <v>1</v>
      </c>
      <c r="F115" s="17">
        <v>6</v>
      </c>
      <c r="G115">
        <v>3</v>
      </c>
      <c r="H115">
        <f>IF(rolling_transitions[[#This Row],[CURRENT_SEGMENT]]=rolling_transitions[[#This Row],[PREVIOUS_SEGMENT]],1,0)</f>
        <v>0</v>
      </c>
    </row>
    <row r="116" spans="1:13">
      <c r="A116">
        <v>51192</v>
      </c>
      <c r="B116" t="s">
        <v>15</v>
      </c>
      <c r="C116" t="s">
        <v>12</v>
      </c>
      <c r="D116" s="1">
        <v>44533</v>
      </c>
      <c r="E116">
        <v>5</v>
      </c>
      <c r="F116" s="17">
        <v>2</v>
      </c>
      <c r="G116">
        <v>3</v>
      </c>
      <c r="H116">
        <f>IF(rolling_transitions[[#This Row],[CURRENT_SEGMENT]]=rolling_transitions[[#This Row],[PREVIOUS_SEGMENT]],1,0)</f>
        <v>0</v>
      </c>
    </row>
    <row r="117" spans="1:13">
      <c r="A117">
        <v>10609</v>
      </c>
      <c r="B117" t="s">
        <v>12</v>
      </c>
      <c r="C117" t="s">
        <v>145</v>
      </c>
      <c r="D117" s="1">
        <v>44533</v>
      </c>
      <c r="E117">
        <v>2</v>
      </c>
      <c r="F117" s="17">
        <v>99</v>
      </c>
      <c r="G117">
        <v>3</v>
      </c>
      <c r="H117">
        <f>IF(rolling_transitions[[#This Row],[CURRENT_SEGMENT]]=rolling_transitions[[#This Row],[PREVIOUS_SEGMENT]],1,0)</f>
        <v>0</v>
      </c>
    </row>
    <row r="118" spans="1:13">
      <c r="A118">
        <v>72670</v>
      </c>
      <c r="B118" t="s">
        <v>7</v>
      </c>
      <c r="C118" t="s">
        <v>13</v>
      </c>
      <c r="D118" s="1">
        <v>44407</v>
      </c>
      <c r="E118">
        <v>1</v>
      </c>
      <c r="F118" s="17">
        <v>3</v>
      </c>
      <c r="G118">
        <v>21</v>
      </c>
      <c r="H118">
        <f>IF(rolling_transitions[[#This Row],[CURRENT_SEGMENT]]=rolling_transitions[[#This Row],[PREVIOUS_SEGMENT]],1,0)</f>
        <v>0</v>
      </c>
      <c r="J118" t="s">
        <v>162</v>
      </c>
    </row>
    <row r="119" spans="1:13">
      <c r="A119">
        <v>8419</v>
      </c>
      <c r="B119" t="s">
        <v>12</v>
      </c>
      <c r="C119" t="s">
        <v>145</v>
      </c>
      <c r="D119" s="1">
        <v>44407</v>
      </c>
      <c r="E119">
        <v>2</v>
      </c>
      <c r="F119" s="17">
        <v>99</v>
      </c>
      <c r="G119">
        <v>21</v>
      </c>
      <c r="H119">
        <f>IF(rolling_transitions[[#This Row],[CURRENT_SEGMENT]]=rolling_transitions[[#This Row],[PREVIOUS_SEGMENT]],1,0)</f>
        <v>0</v>
      </c>
    </row>
    <row r="120" spans="1:13">
      <c r="A120">
        <v>220</v>
      </c>
      <c r="B120" t="s">
        <v>13</v>
      </c>
      <c r="C120" t="s">
        <v>145</v>
      </c>
      <c r="D120" s="1">
        <v>44407</v>
      </c>
      <c r="E120">
        <v>3</v>
      </c>
      <c r="F120" s="17">
        <v>99</v>
      </c>
      <c r="G120">
        <v>21</v>
      </c>
      <c r="H120">
        <f>IF(rolling_transitions[[#This Row],[CURRENT_SEGMENT]]=rolling_transitions[[#This Row],[PREVIOUS_SEGMENT]],1,0)</f>
        <v>0</v>
      </c>
      <c r="J120" s="2" t="s">
        <v>137</v>
      </c>
      <c r="K120" t="s">
        <v>149</v>
      </c>
      <c r="L120" s="3"/>
    </row>
    <row r="121" spans="1:13">
      <c r="A121">
        <v>16569</v>
      </c>
      <c r="B121" t="s">
        <v>15</v>
      </c>
      <c r="C121" t="s">
        <v>7</v>
      </c>
      <c r="D121" s="1">
        <v>44407</v>
      </c>
      <c r="E121">
        <v>5</v>
      </c>
      <c r="F121" s="17">
        <v>1</v>
      </c>
      <c r="G121">
        <v>21</v>
      </c>
      <c r="H121">
        <f>IF(rolling_transitions[[#This Row],[CURRENT_SEGMENT]]=rolling_transitions[[#This Row],[PREVIOUS_SEGMENT]],1,0)</f>
        <v>0</v>
      </c>
      <c r="J121" s="2" t="s">
        <v>142</v>
      </c>
      <c r="K121" s="3">
        <v>0</v>
      </c>
    </row>
    <row r="122" spans="1:13">
      <c r="A122">
        <v>867</v>
      </c>
      <c r="B122" t="s">
        <v>13</v>
      </c>
      <c r="C122" t="s">
        <v>15</v>
      </c>
      <c r="D122" s="1">
        <v>44407</v>
      </c>
      <c r="E122">
        <v>3</v>
      </c>
      <c r="F122" s="17">
        <v>5</v>
      </c>
      <c r="G122">
        <v>21</v>
      </c>
      <c r="H122">
        <f>IF(rolling_transitions[[#This Row],[CURRENT_SEGMENT]]=rolling_transitions[[#This Row],[PREVIOUS_SEGMENT]],1,0)</f>
        <v>0</v>
      </c>
    </row>
    <row r="123" spans="1:13">
      <c r="A123">
        <v>81322</v>
      </c>
      <c r="B123" t="s">
        <v>13</v>
      </c>
      <c r="C123" t="s">
        <v>7</v>
      </c>
      <c r="D123" s="1">
        <v>44407</v>
      </c>
      <c r="E123">
        <v>3</v>
      </c>
      <c r="F123" s="17">
        <v>1</v>
      </c>
      <c r="G123">
        <v>21</v>
      </c>
      <c r="H123">
        <f>IF(rolling_transitions[[#This Row],[CURRENT_SEGMENT]]=rolling_transitions[[#This Row],[PREVIOUS_SEGMENT]],1,0)</f>
        <v>0</v>
      </c>
      <c r="J123" s="2" t="s">
        <v>141</v>
      </c>
      <c r="K123" s="2" t="s">
        <v>140</v>
      </c>
      <c r="L123" t="s">
        <v>143</v>
      </c>
    </row>
    <row r="124" spans="1:13">
      <c r="A124">
        <v>17596</v>
      </c>
      <c r="B124" t="s">
        <v>12</v>
      </c>
      <c r="C124" t="s">
        <v>15</v>
      </c>
      <c r="D124" s="1">
        <v>44407</v>
      </c>
      <c r="E124">
        <v>2</v>
      </c>
      <c r="F124" s="17">
        <v>5</v>
      </c>
      <c r="G124">
        <v>21</v>
      </c>
      <c r="H124">
        <f>IF(rolling_transitions[[#This Row],[CURRENT_SEGMENT]]=rolling_transitions[[#This Row],[PREVIOUS_SEGMENT]],1,0)</f>
        <v>0</v>
      </c>
      <c r="J124">
        <v>1</v>
      </c>
      <c r="K124" t="s">
        <v>7</v>
      </c>
      <c r="L124">
        <v>6114037</v>
      </c>
      <c r="M124" s="243">
        <f>L124/26</f>
        <v>235155.26923076922</v>
      </c>
    </row>
    <row r="125" spans="1:13">
      <c r="A125">
        <v>126873</v>
      </c>
      <c r="B125" t="s">
        <v>12</v>
      </c>
      <c r="C125" t="s">
        <v>7</v>
      </c>
      <c r="D125" s="1">
        <v>44407</v>
      </c>
      <c r="E125">
        <v>2</v>
      </c>
      <c r="F125" s="17">
        <v>1</v>
      </c>
      <c r="G125">
        <v>21</v>
      </c>
      <c r="H125">
        <f>IF(rolling_transitions[[#This Row],[CURRENT_SEGMENT]]=rolling_transitions[[#This Row],[PREVIOUS_SEGMENT]],1,0)</f>
        <v>0</v>
      </c>
      <c r="J125">
        <v>2</v>
      </c>
      <c r="K125" t="s">
        <v>12</v>
      </c>
      <c r="L125">
        <v>10847165</v>
      </c>
      <c r="M125" s="243">
        <f t="shared" ref="M125:M130" si="15">L125/26</f>
        <v>417198.65384615387</v>
      </c>
    </row>
    <row r="126" spans="1:13">
      <c r="A126">
        <v>130505</v>
      </c>
      <c r="B126" t="s">
        <v>7</v>
      </c>
      <c r="C126" t="s">
        <v>12</v>
      </c>
      <c r="D126" s="1">
        <v>44407</v>
      </c>
      <c r="E126">
        <v>1</v>
      </c>
      <c r="F126" s="17">
        <v>2</v>
      </c>
      <c r="G126">
        <v>21</v>
      </c>
      <c r="H126">
        <f>IF(rolling_transitions[[#This Row],[CURRENT_SEGMENT]]=rolling_transitions[[#This Row],[PREVIOUS_SEGMENT]],1,0)</f>
        <v>0</v>
      </c>
      <c r="J126">
        <v>3</v>
      </c>
      <c r="K126" t="s">
        <v>13</v>
      </c>
      <c r="L126">
        <v>6725691</v>
      </c>
      <c r="M126" s="243">
        <f t="shared" si="15"/>
        <v>258680.42307692306</v>
      </c>
    </row>
    <row r="127" spans="1:13">
      <c r="A127">
        <v>5324</v>
      </c>
      <c r="B127" t="s">
        <v>12</v>
      </c>
      <c r="C127" t="s">
        <v>13</v>
      </c>
      <c r="D127" s="1">
        <v>44407</v>
      </c>
      <c r="E127">
        <v>2</v>
      </c>
      <c r="F127" s="17">
        <v>3</v>
      </c>
      <c r="G127">
        <v>21</v>
      </c>
      <c r="H127">
        <f>IF(rolling_transitions[[#This Row],[CURRENT_SEGMENT]]=rolling_transitions[[#This Row],[PREVIOUS_SEGMENT]],1,0)</f>
        <v>0</v>
      </c>
      <c r="J127">
        <v>4</v>
      </c>
      <c r="K127" t="s">
        <v>14</v>
      </c>
      <c r="L127">
        <v>29187156</v>
      </c>
      <c r="M127" s="243">
        <f t="shared" si="15"/>
        <v>1122582.923076923</v>
      </c>
    </row>
    <row r="128" spans="1:13">
      <c r="A128">
        <v>15531</v>
      </c>
      <c r="B128" t="s">
        <v>15</v>
      </c>
      <c r="C128" t="s">
        <v>13</v>
      </c>
      <c r="D128" s="1">
        <v>44407</v>
      </c>
      <c r="E128">
        <v>5</v>
      </c>
      <c r="F128" s="17">
        <v>3</v>
      </c>
      <c r="G128">
        <v>21</v>
      </c>
      <c r="H128">
        <f>IF(rolling_transitions[[#This Row],[CURRENT_SEGMENT]]=rolling_transitions[[#This Row],[PREVIOUS_SEGMENT]],1,0)</f>
        <v>0</v>
      </c>
      <c r="J128">
        <v>5</v>
      </c>
      <c r="K128" t="s">
        <v>15</v>
      </c>
      <c r="L128">
        <v>19877237</v>
      </c>
      <c r="M128" s="243">
        <f t="shared" si="15"/>
        <v>764509.11538461538</v>
      </c>
    </row>
    <row r="129" spans="1:13">
      <c r="A129">
        <v>1813306</v>
      </c>
      <c r="B129" t="s">
        <v>12</v>
      </c>
      <c r="C129" t="s">
        <v>12</v>
      </c>
      <c r="D129" s="1">
        <v>44407</v>
      </c>
      <c r="E129">
        <v>2</v>
      </c>
      <c r="F129" s="17">
        <v>2</v>
      </c>
      <c r="G129">
        <v>21</v>
      </c>
      <c r="H129">
        <f>IF(rolling_transitions[[#This Row],[CURRENT_SEGMENT]]=rolling_transitions[[#This Row],[PREVIOUS_SEGMENT]],1,0)</f>
        <v>1</v>
      </c>
      <c r="J129">
        <v>6</v>
      </c>
      <c r="K129" t="s">
        <v>144</v>
      </c>
      <c r="L129">
        <v>7747659</v>
      </c>
      <c r="M129" s="243">
        <f t="shared" si="15"/>
        <v>297986.88461538462</v>
      </c>
    </row>
    <row r="130" spans="1:13">
      <c r="A130">
        <v>699</v>
      </c>
      <c r="B130" t="s">
        <v>7</v>
      </c>
      <c r="C130" t="s">
        <v>145</v>
      </c>
      <c r="D130" s="1">
        <v>44407</v>
      </c>
      <c r="E130">
        <v>1</v>
      </c>
      <c r="F130" s="17">
        <v>99</v>
      </c>
      <c r="G130">
        <v>21</v>
      </c>
      <c r="H130">
        <f>IF(rolling_transitions[[#This Row],[CURRENT_SEGMENT]]=rolling_transitions[[#This Row],[PREVIOUS_SEGMENT]],1,0)</f>
        <v>0</v>
      </c>
      <c r="J130">
        <v>99</v>
      </c>
      <c r="K130" t="s">
        <v>145</v>
      </c>
      <c r="L130">
        <v>5604985</v>
      </c>
      <c r="M130" s="243">
        <f t="shared" si="15"/>
        <v>215576.34615384616</v>
      </c>
    </row>
    <row r="131" spans="1:13">
      <c r="A131">
        <v>2145122</v>
      </c>
      <c r="B131" t="s">
        <v>13</v>
      </c>
      <c r="C131" t="s">
        <v>13</v>
      </c>
      <c r="D131" s="1">
        <v>44407</v>
      </c>
      <c r="E131">
        <v>3</v>
      </c>
      <c r="F131" s="17">
        <v>3</v>
      </c>
      <c r="G131">
        <v>21</v>
      </c>
      <c r="H131">
        <f>IF(rolling_transitions[[#This Row],[CURRENT_SEGMENT]]=rolling_transitions[[#This Row],[PREVIOUS_SEGMENT]],1,0)</f>
        <v>1</v>
      </c>
    </row>
    <row r="132" spans="1:13">
      <c r="A132">
        <v>10476891</v>
      </c>
      <c r="B132" t="s">
        <v>144</v>
      </c>
      <c r="C132" t="s">
        <v>144</v>
      </c>
      <c r="D132" s="1">
        <v>44407</v>
      </c>
      <c r="E132">
        <v>6</v>
      </c>
      <c r="F132" s="17">
        <v>6</v>
      </c>
      <c r="G132">
        <v>21</v>
      </c>
      <c r="H132">
        <f>IF(rolling_transitions[[#This Row],[CURRENT_SEGMENT]]=rolling_transitions[[#This Row],[PREVIOUS_SEGMENT]],1,0)</f>
        <v>1</v>
      </c>
    </row>
    <row r="133" spans="1:13">
      <c r="A133">
        <v>16689</v>
      </c>
      <c r="B133" t="s">
        <v>7</v>
      </c>
      <c r="C133" t="s">
        <v>14</v>
      </c>
      <c r="D133" s="1">
        <v>44407</v>
      </c>
      <c r="E133">
        <v>1</v>
      </c>
      <c r="F133" s="17">
        <v>4</v>
      </c>
      <c r="G133">
        <v>21</v>
      </c>
      <c r="H133">
        <f>IF(rolling_transitions[[#This Row],[CURRENT_SEGMENT]]=rolling_transitions[[#This Row],[PREVIOUS_SEGMENT]],1,0)</f>
        <v>0</v>
      </c>
      <c r="J133" t="s">
        <v>163</v>
      </c>
    </row>
    <row r="134" spans="1:13">
      <c r="A134">
        <v>1516</v>
      </c>
      <c r="B134" t="s">
        <v>12</v>
      </c>
      <c r="C134" t="s">
        <v>144</v>
      </c>
      <c r="D134" s="1">
        <v>44407</v>
      </c>
      <c r="E134">
        <v>2</v>
      </c>
      <c r="F134" s="17">
        <v>6</v>
      </c>
      <c r="G134">
        <v>21</v>
      </c>
      <c r="H134">
        <f>IF(rolling_transitions[[#This Row],[CURRENT_SEGMENT]]=rolling_transitions[[#This Row],[PREVIOUS_SEGMENT]],1,0)</f>
        <v>0</v>
      </c>
    </row>
    <row r="135" spans="1:13">
      <c r="A135">
        <v>312721</v>
      </c>
      <c r="B135" t="s">
        <v>14</v>
      </c>
      <c r="C135" t="s">
        <v>144</v>
      </c>
      <c r="D135" s="1">
        <v>44407</v>
      </c>
      <c r="E135">
        <v>4</v>
      </c>
      <c r="F135" s="17">
        <v>6</v>
      </c>
      <c r="G135">
        <v>21</v>
      </c>
      <c r="H135">
        <f>IF(rolling_transitions[[#This Row],[CURRENT_SEGMENT]]=rolling_transitions[[#This Row],[PREVIOUS_SEGMENT]],1,0)</f>
        <v>0</v>
      </c>
      <c r="J135" s="2" t="s">
        <v>137</v>
      </c>
      <c r="K135" t="s">
        <v>149</v>
      </c>
      <c r="L135" s="3"/>
    </row>
    <row r="136" spans="1:13">
      <c r="A136">
        <v>217189</v>
      </c>
      <c r="B136" t="s">
        <v>14</v>
      </c>
      <c r="C136" t="s">
        <v>12</v>
      </c>
      <c r="D136" s="1">
        <v>44407</v>
      </c>
      <c r="E136">
        <v>4</v>
      </c>
      <c r="F136" s="17">
        <v>2</v>
      </c>
      <c r="G136">
        <v>21</v>
      </c>
      <c r="H136">
        <f>IF(rolling_transitions[[#This Row],[CURRENT_SEGMENT]]=rolling_transitions[[#This Row],[PREVIOUS_SEGMENT]],1,0)</f>
        <v>0</v>
      </c>
      <c r="J136" s="2" t="s">
        <v>142</v>
      </c>
      <c r="K136" s="3">
        <v>0</v>
      </c>
    </row>
    <row r="137" spans="1:13">
      <c r="A137">
        <v>165489</v>
      </c>
      <c r="B137" t="s">
        <v>13</v>
      </c>
      <c r="C137" t="s">
        <v>14</v>
      </c>
      <c r="D137" s="1">
        <v>44407</v>
      </c>
      <c r="E137">
        <v>3</v>
      </c>
      <c r="F137" s="17">
        <v>4</v>
      </c>
      <c r="G137">
        <v>21</v>
      </c>
      <c r="H137">
        <f>IF(rolling_transitions[[#This Row],[CURRENT_SEGMENT]]=rolling_transitions[[#This Row],[PREVIOUS_SEGMENT]],1,0)</f>
        <v>0</v>
      </c>
    </row>
    <row r="138" spans="1:13">
      <c r="A138">
        <v>2349413</v>
      </c>
      <c r="B138" t="s">
        <v>15</v>
      </c>
      <c r="C138" t="s">
        <v>15</v>
      </c>
      <c r="D138" s="1">
        <v>44407</v>
      </c>
      <c r="E138">
        <v>5</v>
      </c>
      <c r="F138" s="17">
        <v>5</v>
      </c>
      <c r="G138">
        <v>21</v>
      </c>
      <c r="H138">
        <f>IF(rolling_transitions[[#This Row],[CURRENT_SEGMENT]]=rolling_transitions[[#This Row],[PREVIOUS_SEGMENT]],1,0)</f>
        <v>1</v>
      </c>
      <c r="J138" s="2" t="s">
        <v>141</v>
      </c>
      <c r="K138" s="2" t="s">
        <v>140</v>
      </c>
      <c r="L138" t="s">
        <v>143</v>
      </c>
    </row>
    <row r="139" spans="1:13">
      <c r="A139">
        <v>35</v>
      </c>
      <c r="B139" t="s">
        <v>7</v>
      </c>
      <c r="C139" t="s">
        <v>144</v>
      </c>
      <c r="D139" s="1">
        <v>44407</v>
      </c>
      <c r="E139">
        <v>1</v>
      </c>
      <c r="F139" s="17">
        <v>6</v>
      </c>
      <c r="G139">
        <v>21</v>
      </c>
      <c r="H139">
        <f>IF(rolling_transitions[[#This Row],[CURRENT_SEGMENT]]=rolling_transitions[[#This Row],[PREVIOUS_SEGMENT]],1,0)</f>
        <v>0</v>
      </c>
      <c r="J139">
        <v>1</v>
      </c>
      <c r="K139" t="s">
        <v>7</v>
      </c>
      <c r="L139">
        <v>918671</v>
      </c>
      <c r="M139" s="243">
        <f>L139/4</f>
        <v>229667.75</v>
      </c>
    </row>
    <row r="140" spans="1:13">
      <c r="A140">
        <v>232186</v>
      </c>
      <c r="B140" t="s">
        <v>14</v>
      </c>
      <c r="C140" t="s">
        <v>15</v>
      </c>
      <c r="D140" s="1">
        <v>44407</v>
      </c>
      <c r="E140">
        <v>4</v>
      </c>
      <c r="F140" s="17">
        <v>5</v>
      </c>
      <c r="G140">
        <v>21</v>
      </c>
      <c r="H140">
        <f>IF(rolling_transitions[[#This Row],[CURRENT_SEGMENT]]=rolling_transitions[[#This Row],[PREVIOUS_SEGMENT]],1,0)</f>
        <v>0</v>
      </c>
      <c r="J140">
        <v>2</v>
      </c>
      <c r="K140" t="s">
        <v>12</v>
      </c>
      <c r="L140">
        <v>1689011</v>
      </c>
      <c r="M140" s="243">
        <f t="shared" ref="M140:M144" si="16">L140/4</f>
        <v>422252.75</v>
      </c>
    </row>
    <row r="141" spans="1:13">
      <c r="A141">
        <v>160728</v>
      </c>
      <c r="B141" t="s">
        <v>14</v>
      </c>
      <c r="C141" t="s">
        <v>13</v>
      </c>
      <c r="D141" s="1">
        <v>44407</v>
      </c>
      <c r="E141">
        <v>4</v>
      </c>
      <c r="F141" s="17">
        <v>3</v>
      </c>
      <c r="G141">
        <v>21</v>
      </c>
      <c r="H141">
        <f>IF(rolling_transitions[[#This Row],[CURRENT_SEGMENT]]=rolling_transitions[[#This Row],[PREVIOUS_SEGMENT]],1,0)</f>
        <v>0</v>
      </c>
      <c r="J141">
        <v>3</v>
      </c>
      <c r="K141" t="s">
        <v>13</v>
      </c>
      <c r="L141">
        <v>1086229</v>
      </c>
      <c r="M141" s="243">
        <f t="shared" si="16"/>
        <v>271557.25</v>
      </c>
    </row>
    <row r="142" spans="1:13">
      <c r="A142">
        <v>54122</v>
      </c>
      <c r="B142" t="s">
        <v>15</v>
      </c>
      <c r="C142" t="s">
        <v>12</v>
      </c>
      <c r="D142" s="1">
        <v>44407</v>
      </c>
      <c r="E142">
        <v>5</v>
      </c>
      <c r="F142" s="17">
        <v>2</v>
      </c>
      <c r="G142">
        <v>21</v>
      </c>
      <c r="H142">
        <f>IF(rolling_transitions[[#This Row],[CURRENT_SEGMENT]]=rolling_transitions[[#This Row],[PREVIOUS_SEGMENT]],1,0)</f>
        <v>0</v>
      </c>
      <c r="J142">
        <v>4</v>
      </c>
      <c r="K142" t="s">
        <v>14</v>
      </c>
      <c r="L142">
        <v>4493110</v>
      </c>
      <c r="M142" s="243">
        <f t="shared" si="16"/>
        <v>1123277.5</v>
      </c>
    </row>
    <row r="143" spans="1:13">
      <c r="A143">
        <v>12401</v>
      </c>
      <c r="B143" t="s">
        <v>14</v>
      </c>
      <c r="C143" t="s">
        <v>7</v>
      </c>
      <c r="D143" s="1">
        <v>44407</v>
      </c>
      <c r="E143">
        <v>4</v>
      </c>
      <c r="F143" s="17">
        <v>1</v>
      </c>
      <c r="G143">
        <v>21</v>
      </c>
      <c r="H143">
        <f>IF(rolling_transitions[[#This Row],[CURRENT_SEGMENT]]=rolling_transitions[[#This Row],[PREVIOUS_SEGMENT]],1,0)</f>
        <v>0</v>
      </c>
      <c r="J143">
        <v>5</v>
      </c>
      <c r="K143" t="s">
        <v>15</v>
      </c>
      <c r="L143">
        <v>3082290</v>
      </c>
      <c r="M143" s="243">
        <f t="shared" si="16"/>
        <v>770572.5</v>
      </c>
    </row>
    <row r="144" spans="1:13">
      <c r="A144">
        <v>917</v>
      </c>
      <c r="B144" t="s">
        <v>7</v>
      </c>
      <c r="C144" t="s">
        <v>15</v>
      </c>
      <c r="D144" s="1">
        <v>44407</v>
      </c>
      <c r="E144">
        <v>1</v>
      </c>
      <c r="F144" s="17">
        <v>5</v>
      </c>
      <c r="G144">
        <v>21</v>
      </c>
      <c r="H144">
        <f>IF(rolling_transitions[[#This Row],[CURRENT_SEGMENT]]=rolling_transitions[[#This Row],[PREVIOUS_SEGMENT]],1,0)</f>
        <v>0</v>
      </c>
      <c r="J144">
        <v>6</v>
      </c>
      <c r="K144" t="s">
        <v>144</v>
      </c>
      <c r="L144">
        <v>1167166</v>
      </c>
      <c r="M144" s="243">
        <f t="shared" si="16"/>
        <v>291791.5</v>
      </c>
    </row>
    <row r="145" spans="1:13">
      <c r="A145">
        <v>251208</v>
      </c>
      <c r="B145" t="s">
        <v>12</v>
      </c>
      <c r="C145" t="s">
        <v>14</v>
      </c>
      <c r="D145" s="1">
        <v>44407</v>
      </c>
      <c r="E145">
        <v>2</v>
      </c>
      <c r="F145" s="17">
        <v>4</v>
      </c>
      <c r="G145">
        <v>21</v>
      </c>
      <c r="H145">
        <f>IF(rolling_transitions[[#This Row],[CURRENT_SEGMENT]]=rolling_transitions[[#This Row],[PREVIOUS_SEGMENT]],1,0)</f>
        <v>0</v>
      </c>
      <c r="J145">
        <v>99</v>
      </c>
      <c r="K145" t="s">
        <v>145</v>
      </c>
      <c r="L145">
        <v>976637</v>
      </c>
      <c r="M145" s="243"/>
    </row>
    <row r="146" spans="1:13">
      <c r="A146">
        <v>7618</v>
      </c>
      <c r="B146" t="s">
        <v>13</v>
      </c>
      <c r="C146" t="s">
        <v>12</v>
      </c>
      <c r="D146" s="1">
        <v>44407</v>
      </c>
      <c r="E146">
        <v>3</v>
      </c>
      <c r="F146" s="17">
        <v>2</v>
      </c>
      <c r="G146">
        <v>21</v>
      </c>
      <c r="H146">
        <f>IF(rolling_transitions[[#This Row],[CURRENT_SEGMENT]]=rolling_transitions[[#This Row],[PREVIOUS_SEGMENT]],1,0)</f>
        <v>0</v>
      </c>
    </row>
    <row r="147" spans="1:13">
      <c r="A147">
        <v>10</v>
      </c>
      <c r="B147" t="s">
        <v>13</v>
      </c>
      <c r="C147" t="s">
        <v>144</v>
      </c>
      <c r="D147" s="1">
        <v>44407</v>
      </c>
      <c r="E147">
        <v>3</v>
      </c>
      <c r="F147" s="17">
        <v>6</v>
      </c>
      <c r="G147">
        <v>21</v>
      </c>
      <c r="H147">
        <f>IF(rolling_transitions[[#This Row],[CURRENT_SEGMENT]]=rolling_transitions[[#This Row],[PREVIOUS_SEGMENT]],1,0)</f>
        <v>0</v>
      </c>
    </row>
    <row r="148" spans="1:13">
      <c r="A148">
        <v>685725</v>
      </c>
      <c r="B148" t="s">
        <v>15</v>
      </c>
      <c r="C148" t="s">
        <v>14</v>
      </c>
      <c r="D148" s="1">
        <v>44407</v>
      </c>
      <c r="E148">
        <v>5</v>
      </c>
      <c r="F148" s="17">
        <v>4</v>
      </c>
      <c r="G148">
        <v>21</v>
      </c>
      <c r="H148">
        <f>IF(rolling_transitions[[#This Row],[CURRENT_SEGMENT]]=rolling_transitions[[#This Row],[PREVIOUS_SEGMENT]],1,0)</f>
        <v>0</v>
      </c>
    </row>
    <row r="149" spans="1:13">
      <c r="A149">
        <v>504323</v>
      </c>
      <c r="B149" t="s">
        <v>144</v>
      </c>
      <c r="C149" t="s">
        <v>15</v>
      </c>
      <c r="D149" s="1">
        <v>44407</v>
      </c>
      <c r="E149">
        <v>6</v>
      </c>
      <c r="F149" s="17">
        <v>5</v>
      </c>
      <c r="G149">
        <v>21</v>
      </c>
      <c r="H149">
        <f>IF(rolling_transitions[[#This Row],[CURRENT_SEGMENT]]=rolling_transitions[[#This Row],[PREVIOUS_SEGMENT]],1,0)</f>
        <v>0</v>
      </c>
    </row>
    <row r="150" spans="1:13">
      <c r="A150">
        <v>3023268</v>
      </c>
      <c r="B150" t="s">
        <v>7</v>
      </c>
      <c r="C150" t="s">
        <v>7</v>
      </c>
      <c r="D150" s="1">
        <v>44407</v>
      </c>
      <c r="E150">
        <v>1</v>
      </c>
      <c r="F150" s="17">
        <v>1</v>
      </c>
      <c r="G150">
        <v>21</v>
      </c>
      <c r="H150">
        <f>IF(rolling_transitions[[#This Row],[CURRENT_SEGMENT]]=rolling_transitions[[#This Row],[PREVIOUS_SEGMENT]],1,0)</f>
        <v>1</v>
      </c>
    </row>
    <row r="151" spans="1:13">
      <c r="A151">
        <v>181314</v>
      </c>
      <c r="B151" t="s">
        <v>14</v>
      </c>
      <c r="C151" t="s">
        <v>145</v>
      </c>
      <c r="D151" s="1">
        <v>44407</v>
      </c>
      <c r="E151">
        <v>4</v>
      </c>
      <c r="F151" s="17">
        <v>99</v>
      </c>
      <c r="G151">
        <v>21</v>
      </c>
      <c r="H151">
        <f>IF(rolling_transitions[[#This Row],[CURRENT_SEGMENT]]=rolling_transitions[[#This Row],[PREVIOUS_SEGMENT]],1,0)</f>
        <v>0</v>
      </c>
      <c r="J151" t="s">
        <v>164</v>
      </c>
    </row>
    <row r="152" spans="1:13">
      <c r="A152">
        <v>11643</v>
      </c>
      <c r="B152" t="s">
        <v>14</v>
      </c>
      <c r="C152" t="s">
        <v>7</v>
      </c>
      <c r="D152" s="1">
        <v>44386</v>
      </c>
      <c r="E152">
        <v>4</v>
      </c>
      <c r="F152" s="17">
        <v>1</v>
      </c>
      <c r="G152">
        <v>24</v>
      </c>
      <c r="H152">
        <f>IF(rolling_transitions[[#This Row],[CURRENT_SEGMENT]]=rolling_transitions[[#This Row],[PREVIOUS_SEGMENT]],1,0)</f>
        <v>0</v>
      </c>
    </row>
    <row r="153" spans="1:13">
      <c r="A153">
        <v>4913</v>
      </c>
      <c r="B153" t="s">
        <v>12</v>
      </c>
      <c r="C153" t="s">
        <v>13</v>
      </c>
      <c r="D153" s="1">
        <v>44386</v>
      </c>
      <c r="E153">
        <v>2</v>
      </c>
      <c r="F153" s="17">
        <v>3</v>
      </c>
      <c r="G153">
        <v>24</v>
      </c>
      <c r="H153">
        <f>IF(rolling_transitions[[#This Row],[CURRENT_SEGMENT]]=rolling_transitions[[#This Row],[PREVIOUS_SEGMENT]],1,0)</f>
        <v>0</v>
      </c>
      <c r="J153" s="2" t="s">
        <v>137</v>
      </c>
      <c r="K153" s="3">
        <v>1</v>
      </c>
      <c r="L153" s="3"/>
    </row>
    <row r="154" spans="1:13">
      <c r="A154">
        <v>246115</v>
      </c>
      <c r="B154" t="s">
        <v>12</v>
      </c>
      <c r="C154" t="s">
        <v>14</v>
      </c>
      <c r="D154" s="1">
        <v>44386</v>
      </c>
      <c r="E154">
        <v>2</v>
      </c>
      <c r="F154" s="17">
        <v>4</v>
      </c>
      <c r="G154">
        <v>24</v>
      </c>
      <c r="H154">
        <f>IF(rolling_transitions[[#This Row],[CURRENT_SEGMENT]]=rolling_transitions[[#This Row],[PREVIOUS_SEGMENT]],1,0)</f>
        <v>0</v>
      </c>
      <c r="J154" s="2" t="s">
        <v>142</v>
      </c>
      <c r="K154" s="3">
        <v>0</v>
      </c>
    </row>
    <row r="155" spans="1:13">
      <c r="A155">
        <v>3035431</v>
      </c>
      <c r="B155" t="s">
        <v>7</v>
      </c>
      <c r="C155" t="s">
        <v>7</v>
      </c>
      <c r="D155" s="1">
        <v>44386</v>
      </c>
      <c r="E155">
        <v>1</v>
      </c>
      <c r="F155" s="17">
        <v>1</v>
      </c>
      <c r="G155">
        <v>24</v>
      </c>
      <c r="H155">
        <f>IF(rolling_transitions[[#This Row],[CURRENT_SEGMENT]]=rolling_transitions[[#This Row],[PREVIOUS_SEGMENT]],1,0)</f>
        <v>1</v>
      </c>
    </row>
    <row r="156" spans="1:13">
      <c r="A156">
        <v>8622</v>
      </c>
      <c r="B156" t="s">
        <v>12</v>
      </c>
      <c r="C156" t="s">
        <v>145</v>
      </c>
      <c r="D156" s="1">
        <v>44386</v>
      </c>
      <c r="E156">
        <v>2</v>
      </c>
      <c r="F156" s="17">
        <v>99</v>
      </c>
      <c r="G156">
        <v>24</v>
      </c>
      <c r="H156">
        <f>IF(rolling_transitions[[#This Row],[CURRENT_SEGMENT]]=rolling_transitions[[#This Row],[PREVIOUS_SEGMENT]],1,0)</f>
        <v>0</v>
      </c>
      <c r="J156" s="2" t="s">
        <v>141</v>
      </c>
      <c r="K156" s="2" t="s">
        <v>140</v>
      </c>
      <c r="L156" t="s">
        <v>143</v>
      </c>
    </row>
    <row r="157" spans="1:13">
      <c r="A157">
        <v>211323</v>
      </c>
      <c r="B157" t="s">
        <v>14</v>
      </c>
      <c r="C157" t="s">
        <v>12</v>
      </c>
      <c r="D157" s="1">
        <v>44386</v>
      </c>
      <c r="E157">
        <v>4</v>
      </c>
      <c r="F157" s="17">
        <v>2</v>
      </c>
      <c r="G157">
        <v>24</v>
      </c>
      <c r="H157">
        <f>IF(rolling_transitions[[#This Row],[CURRENT_SEGMENT]]=rolling_transitions[[#This Row],[PREVIOUS_SEGMENT]],1,0)</f>
        <v>0</v>
      </c>
      <c r="J157">
        <v>1</v>
      </c>
      <c r="K157" t="s">
        <v>7</v>
      </c>
      <c r="L157">
        <v>223703</v>
      </c>
      <c r="M157" s="243">
        <f>L157/1</f>
        <v>223703</v>
      </c>
    </row>
    <row r="158" spans="1:13">
      <c r="A158">
        <v>10463637</v>
      </c>
      <c r="B158" t="s">
        <v>144</v>
      </c>
      <c r="C158" t="s">
        <v>144</v>
      </c>
      <c r="D158" s="1">
        <v>44386</v>
      </c>
      <c r="E158">
        <v>6</v>
      </c>
      <c r="F158" s="17">
        <v>6</v>
      </c>
      <c r="G158">
        <v>24</v>
      </c>
      <c r="H158">
        <f>IF(rolling_transitions[[#This Row],[CURRENT_SEGMENT]]=rolling_transitions[[#This Row],[PREVIOUS_SEGMENT]],1,0)</f>
        <v>1</v>
      </c>
      <c r="J158">
        <v>2</v>
      </c>
      <c r="K158" t="s">
        <v>12</v>
      </c>
      <c r="L158">
        <v>419733</v>
      </c>
      <c r="M158" s="243">
        <f t="shared" ref="M158:M163" si="17">L158/1</f>
        <v>419733</v>
      </c>
    </row>
    <row r="159" spans="1:13">
      <c r="A159">
        <v>45</v>
      </c>
      <c r="B159" t="s">
        <v>7</v>
      </c>
      <c r="C159" t="s">
        <v>144</v>
      </c>
      <c r="D159" s="1">
        <v>44386</v>
      </c>
      <c r="E159">
        <v>1</v>
      </c>
      <c r="F159" s="17">
        <v>6</v>
      </c>
      <c r="G159">
        <v>24</v>
      </c>
      <c r="H159">
        <f>IF(rolling_transitions[[#This Row],[CURRENT_SEGMENT]]=rolling_transitions[[#This Row],[PREVIOUS_SEGMENT]],1,0)</f>
        <v>0</v>
      </c>
      <c r="J159">
        <v>3</v>
      </c>
      <c r="K159" t="s">
        <v>13</v>
      </c>
      <c r="L159">
        <v>280317</v>
      </c>
      <c r="M159" s="243">
        <f t="shared" si="17"/>
        <v>280317</v>
      </c>
    </row>
    <row r="160" spans="1:13">
      <c r="A160">
        <v>51835</v>
      </c>
      <c r="B160" t="s">
        <v>15</v>
      </c>
      <c r="C160" t="s">
        <v>12</v>
      </c>
      <c r="D160" s="1">
        <v>44386</v>
      </c>
      <c r="E160">
        <v>5</v>
      </c>
      <c r="F160" s="17">
        <v>2</v>
      </c>
      <c r="G160">
        <v>24</v>
      </c>
      <c r="H160">
        <f>IF(rolling_transitions[[#This Row],[CURRENT_SEGMENT]]=rolling_transitions[[#This Row],[PREVIOUS_SEGMENT]],1,0)</f>
        <v>0</v>
      </c>
      <c r="J160">
        <v>4</v>
      </c>
      <c r="K160" t="s">
        <v>14</v>
      </c>
      <c r="L160">
        <v>1141994</v>
      </c>
      <c r="M160" s="243">
        <f t="shared" si="17"/>
        <v>1141994</v>
      </c>
    </row>
    <row r="161" spans="1:13">
      <c r="A161">
        <v>145033</v>
      </c>
      <c r="B161" t="s">
        <v>14</v>
      </c>
      <c r="C161" t="s">
        <v>13</v>
      </c>
      <c r="D161" s="1">
        <v>44386</v>
      </c>
      <c r="E161">
        <v>4</v>
      </c>
      <c r="F161" s="17">
        <v>3</v>
      </c>
      <c r="G161">
        <v>24</v>
      </c>
      <c r="H161">
        <f>IF(rolling_transitions[[#This Row],[CURRENT_SEGMENT]]=rolling_transitions[[#This Row],[PREVIOUS_SEGMENT]],1,0)</f>
        <v>0</v>
      </c>
      <c r="J161">
        <v>5</v>
      </c>
      <c r="K161" t="s">
        <v>15</v>
      </c>
      <c r="L161">
        <v>760283</v>
      </c>
      <c r="M161" s="243">
        <f t="shared" si="17"/>
        <v>760283</v>
      </c>
    </row>
    <row r="162" spans="1:13">
      <c r="A162">
        <v>71361</v>
      </c>
      <c r="B162" t="s">
        <v>7</v>
      </c>
      <c r="C162" t="s">
        <v>13</v>
      </c>
      <c r="D162" s="1">
        <v>44386</v>
      </c>
      <c r="E162">
        <v>1</v>
      </c>
      <c r="F162" s="17">
        <v>3</v>
      </c>
      <c r="G162">
        <v>24</v>
      </c>
      <c r="H162">
        <f>IF(rolling_transitions[[#This Row],[CURRENT_SEGMENT]]=rolling_transitions[[#This Row],[PREVIOUS_SEGMENT]],1,0)</f>
        <v>0</v>
      </c>
      <c r="J162">
        <v>6</v>
      </c>
      <c r="K162" t="s">
        <v>144</v>
      </c>
      <c r="L162">
        <v>312694</v>
      </c>
      <c r="M162" s="243">
        <f t="shared" si="17"/>
        <v>312694</v>
      </c>
    </row>
    <row r="163" spans="1:13">
      <c r="A163">
        <v>9633190</v>
      </c>
      <c r="B163" t="s">
        <v>14</v>
      </c>
      <c r="C163" t="s">
        <v>14</v>
      </c>
      <c r="D163" s="1">
        <v>44386</v>
      </c>
      <c r="E163">
        <v>4</v>
      </c>
      <c r="F163" s="17">
        <v>4</v>
      </c>
      <c r="G163">
        <v>24</v>
      </c>
      <c r="H163">
        <f>IF(rolling_transitions[[#This Row],[CURRENT_SEGMENT]]=rolling_transitions[[#This Row],[PREVIOUS_SEGMENT]],1,0)</f>
        <v>1</v>
      </c>
      <c r="J163">
        <v>99</v>
      </c>
      <c r="K163" t="s">
        <v>145</v>
      </c>
      <c r="L163">
        <v>251177</v>
      </c>
      <c r="M163" s="243">
        <f t="shared" si="17"/>
        <v>251177</v>
      </c>
    </row>
    <row r="164" spans="1:13">
      <c r="A164">
        <v>227498</v>
      </c>
      <c r="B164" t="s">
        <v>14</v>
      </c>
      <c r="C164" t="s">
        <v>15</v>
      </c>
      <c r="D164" s="1">
        <v>44386</v>
      </c>
      <c r="E164">
        <v>4</v>
      </c>
      <c r="F164" s="17">
        <v>5</v>
      </c>
      <c r="G164">
        <v>24</v>
      </c>
      <c r="H164">
        <f>IF(rolling_transitions[[#This Row],[CURRENT_SEGMENT]]=rolling_transitions[[#This Row],[PREVIOUS_SEGMENT]],1,0)</f>
        <v>0</v>
      </c>
    </row>
    <row r="165" spans="1:13">
      <c r="A165">
        <v>15030</v>
      </c>
      <c r="B165" t="s">
        <v>15</v>
      </c>
      <c r="C165" t="s">
        <v>13</v>
      </c>
      <c r="D165" s="1">
        <v>44386</v>
      </c>
      <c r="E165">
        <v>5</v>
      </c>
      <c r="F165" s="17">
        <v>3</v>
      </c>
      <c r="G165">
        <v>24</v>
      </c>
      <c r="H165">
        <f>IF(rolling_transitions[[#This Row],[CURRENT_SEGMENT]]=rolling_transitions[[#This Row],[PREVIOUS_SEGMENT]],1,0)</f>
        <v>0</v>
      </c>
    </row>
    <row r="166" spans="1:13">
      <c r="A166">
        <v>16539</v>
      </c>
      <c r="B166" t="s">
        <v>7</v>
      </c>
      <c r="C166" t="s">
        <v>14</v>
      </c>
      <c r="D166" s="1">
        <v>44386</v>
      </c>
      <c r="E166">
        <v>1</v>
      </c>
      <c r="F166" s="17">
        <v>4</v>
      </c>
      <c r="G166">
        <v>24</v>
      </c>
      <c r="H166">
        <f>IF(rolling_transitions[[#This Row],[CURRENT_SEGMENT]]=rolling_transitions[[#This Row],[PREVIOUS_SEGMENT]],1,0)</f>
        <v>0</v>
      </c>
    </row>
    <row r="167" spans="1:13">
      <c r="A167">
        <v>2128967</v>
      </c>
      <c r="B167" t="s">
        <v>13</v>
      </c>
      <c r="C167" t="s">
        <v>13</v>
      </c>
      <c r="D167" s="1">
        <v>44386</v>
      </c>
      <c r="E167">
        <v>3</v>
      </c>
      <c r="F167" s="17">
        <v>3</v>
      </c>
      <c r="G167">
        <v>24</v>
      </c>
      <c r="H167">
        <f>IF(rolling_transitions[[#This Row],[CURRENT_SEGMENT]]=rolling_transitions[[#This Row],[PREVIOUS_SEGMENT]],1,0)</f>
        <v>1</v>
      </c>
    </row>
    <row r="168" spans="1:13">
      <c r="A168">
        <v>477514</v>
      </c>
      <c r="B168" t="s">
        <v>144</v>
      </c>
      <c r="C168" t="s">
        <v>15</v>
      </c>
      <c r="D168" s="1">
        <v>44386</v>
      </c>
      <c r="E168">
        <v>6</v>
      </c>
      <c r="F168" s="17">
        <v>5</v>
      </c>
      <c r="G168">
        <v>24</v>
      </c>
      <c r="H168">
        <f>IF(rolling_transitions[[#This Row],[CURRENT_SEGMENT]]=rolling_transitions[[#This Row],[PREVIOUS_SEGMENT]],1,0)</f>
        <v>0</v>
      </c>
    </row>
    <row r="169" spans="1:13">
      <c r="A169">
        <v>134837</v>
      </c>
      <c r="B169" t="s">
        <v>7</v>
      </c>
      <c r="C169" t="s">
        <v>12</v>
      </c>
      <c r="D169" s="1">
        <v>44386</v>
      </c>
      <c r="E169">
        <v>1</v>
      </c>
      <c r="F169" s="17">
        <v>2</v>
      </c>
      <c r="G169">
        <v>24</v>
      </c>
      <c r="H169">
        <f>IF(rolling_transitions[[#This Row],[CURRENT_SEGMENT]]=rolling_transitions[[#This Row],[PREVIOUS_SEGMENT]],1,0)</f>
        <v>0</v>
      </c>
    </row>
    <row r="170" spans="1:13">
      <c r="A170">
        <v>16188</v>
      </c>
      <c r="B170" t="s">
        <v>15</v>
      </c>
      <c r="C170" t="s">
        <v>7</v>
      </c>
      <c r="D170" s="1">
        <v>44386</v>
      </c>
      <c r="E170">
        <v>5</v>
      </c>
      <c r="F170" s="17">
        <v>1</v>
      </c>
      <c r="G170">
        <v>24</v>
      </c>
      <c r="H170">
        <f>IF(rolling_transitions[[#This Row],[CURRENT_SEGMENT]]=rolling_transitions[[#This Row],[PREVIOUS_SEGMENT]],1,0)</f>
        <v>0</v>
      </c>
    </row>
    <row r="171" spans="1:13">
      <c r="A171">
        <v>655065</v>
      </c>
      <c r="B171" t="s">
        <v>15</v>
      </c>
      <c r="C171" t="s">
        <v>14</v>
      </c>
      <c r="D171" s="1">
        <v>44386</v>
      </c>
      <c r="E171">
        <v>5</v>
      </c>
      <c r="F171" s="17">
        <v>4</v>
      </c>
      <c r="G171">
        <v>24</v>
      </c>
      <c r="H171">
        <f>IF(rolling_transitions[[#This Row],[CURRENT_SEGMENT]]=rolling_transitions[[#This Row],[PREVIOUS_SEGMENT]],1,0)</f>
        <v>0</v>
      </c>
    </row>
    <row r="172" spans="1:13">
      <c r="A172">
        <v>7782</v>
      </c>
      <c r="B172" t="s">
        <v>13</v>
      </c>
      <c r="C172" t="s">
        <v>12</v>
      </c>
      <c r="D172" s="1">
        <v>44386</v>
      </c>
      <c r="E172">
        <v>3</v>
      </c>
      <c r="F172" s="17">
        <v>2</v>
      </c>
      <c r="G172">
        <v>24</v>
      </c>
      <c r="H172">
        <f>IF(rolling_transitions[[#This Row],[CURRENT_SEGMENT]]=rolling_transitions[[#This Row],[PREVIOUS_SEGMENT]],1,0)</f>
        <v>0</v>
      </c>
    </row>
    <row r="173" spans="1:13">
      <c r="A173">
        <v>937</v>
      </c>
      <c r="B173" t="s">
        <v>7</v>
      </c>
      <c r="C173" t="s">
        <v>15</v>
      </c>
      <c r="D173" s="1">
        <v>44386</v>
      </c>
      <c r="E173">
        <v>1</v>
      </c>
      <c r="F173" s="17">
        <v>5</v>
      </c>
      <c r="G173">
        <v>24</v>
      </c>
      <c r="H173">
        <f>IF(rolling_transitions[[#This Row],[CURRENT_SEGMENT]]=rolling_transitions[[#This Row],[PREVIOUS_SEGMENT]],1,0)</f>
        <v>0</v>
      </c>
    </row>
    <row r="174" spans="1:13">
      <c r="A174">
        <v>1368</v>
      </c>
      <c r="B174" t="s">
        <v>12</v>
      </c>
      <c r="C174" t="s">
        <v>144</v>
      </c>
      <c r="D174" s="1">
        <v>44386</v>
      </c>
      <c r="E174">
        <v>2</v>
      </c>
      <c r="F174" s="17">
        <v>6</v>
      </c>
      <c r="G174">
        <v>24</v>
      </c>
      <c r="H174">
        <f>IF(rolling_transitions[[#This Row],[CURRENT_SEGMENT]]=rolling_transitions[[#This Row],[PREVIOUS_SEGMENT]],1,0)</f>
        <v>0</v>
      </c>
    </row>
    <row r="175" spans="1:13">
      <c r="A175">
        <v>78426</v>
      </c>
      <c r="B175" t="s">
        <v>13</v>
      </c>
      <c r="C175" t="s">
        <v>7</v>
      </c>
      <c r="D175" s="1">
        <v>44386</v>
      </c>
      <c r="E175">
        <v>3</v>
      </c>
      <c r="F175" s="17">
        <v>1</v>
      </c>
      <c r="G175">
        <v>24</v>
      </c>
      <c r="H175">
        <f>IF(rolling_transitions[[#This Row],[CURRENT_SEGMENT]]=rolling_transitions[[#This Row],[PREVIOUS_SEGMENT]],1,0)</f>
        <v>0</v>
      </c>
    </row>
    <row r="176" spans="1:13">
      <c r="A176">
        <v>820</v>
      </c>
      <c r="B176" t="s">
        <v>13</v>
      </c>
      <c r="C176" t="s">
        <v>15</v>
      </c>
      <c r="D176" s="1">
        <v>44386</v>
      </c>
      <c r="E176">
        <v>3</v>
      </c>
      <c r="F176" s="17">
        <v>5</v>
      </c>
      <c r="G176">
        <v>24</v>
      </c>
      <c r="H176">
        <f>IF(rolling_transitions[[#This Row],[CURRENT_SEGMENT]]=rolling_transitions[[#This Row],[PREVIOUS_SEGMENT]],1,0)</f>
        <v>0</v>
      </c>
    </row>
    <row r="177" spans="1:16">
      <c r="A177">
        <v>306304</v>
      </c>
      <c r="B177" t="s">
        <v>14</v>
      </c>
      <c r="C177" t="s">
        <v>144</v>
      </c>
      <c r="D177" s="1">
        <v>44386</v>
      </c>
      <c r="E177">
        <v>4</v>
      </c>
      <c r="F177" s="17">
        <v>6</v>
      </c>
      <c r="G177">
        <v>24</v>
      </c>
      <c r="H177">
        <f>IF(rolling_transitions[[#This Row],[CURRENT_SEGMENT]]=rolling_transitions[[#This Row],[PREVIOUS_SEGMENT]],1,0)</f>
        <v>0</v>
      </c>
    </row>
    <row r="178" spans="1:16">
      <c r="A178">
        <v>746</v>
      </c>
      <c r="B178" t="s">
        <v>7</v>
      </c>
      <c r="C178" t="s">
        <v>145</v>
      </c>
      <c r="D178" s="1">
        <v>44379</v>
      </c>
      <c r="E178">
        <v>1</v>
      </c>
      <c r="F178" s="17">
        <v>99</v>
      </c>
      <c r="G178">
        <v>25</v>
      </c>
      <c r="H178">
        <f>IF(rolling_transitions[[#This Row],[CURRENT_SEGMENT]]=rolling_transitions[[#This Row],[PREVIOUS_SEGMENT]],1,0)</f>
        <v>0</v>
      </c>
    </row>
    <row r="179" spans="1:16">
      <c r="A179">
        <v>9532062</v>
      </c>
      <c r="B179" t="s">
        <v>14</v>
      </c>
      <c r="C179" t="s">
        <v>14</v>
      </c>
      <c r="D179" s="1">
        <v>44379</v>
      </c>
      <c r="E179">
        <v>4</v>
      </c>
      <c r="F179" s="17">
        <v>4</v>
      </c>
      <c r="G179">
        <v>25</v>
      </c>
      <c r="H179">
        <f>IF(rolling_transitions[[#This Row],[CURRENT_SEGMENT]]=rolling_transitions[[#This Row],[PREVIOUS_SEGMENT]],1,0)</f>
        <v>1</v>
      </c>
      <c r="J179" s="2" t="s">
        <v>143</v>
      </c>
      <c r="K179" s="2" t="s">
        <v>1</v>
      </c>
      <c r="L179" s="2" t="s">
        <v>0</v>
      </c>
    </row>
    <row r="180" spans="1:16">
      <c r="A180">
        <v>9</v>
      </c>
      <c r="B180" t="s">
        <v>13</v>
      </c>
      <c r="C180" t="s">
        <v>144</v>
      </c>
      <c r="D180" s="1">
        <v>44379</v>
      </c>
      <c r="E180">
        <v>3</v>
      </c>
      <c r="F180" s="17">
        <v>6</v>
      </c>
      <c r="G180">
        <v>25</v>
      </c>
      <c r="H180">
        <f>IF(rolling_transitions[[#This Row],[CURRENT_SEGMENT]]=rolling_transitions[[#This Row],[PREVIOUS_SEGMENT]],1,0)</f>
        <v>0</v>
      </c>
      <c r="K180">
        <v>1</v>
      </c>
      <c r="L180">
        <v>2</v>
      </c>
      <c r="M180">
        <v>3</v>
      </c>
      <c r="N180">
        <v>4</v>
      </c>
      <c r="O180">
        <v>5</v>
      </c>
      <c r="P180">
        <v>6</v>
      </c>
    </row>
    <row r="181" spans="1:16">
      <c r="A181">
        <v>645772</v>
      </c>
      <c r="B181" t="s">
        <v>15</v>
      </c>
      <c r="C181" t="s">
        <v>14</v>
      </c>
      <c r="D181" s="1">
        <v>44379</v>
      </c>
      <c r="E181">
        <v>5</v>
      </c>
      <c r="F181" s="17">
        <v>4</v>
      </c>
      <c r="G181">
        <v>25</v>
      </c>
      <c r="H181">
        <f>IF(rolling_transitions[[#This Row],[CURRENT_SEGMENT]]=rolling_transitions[[#This Row],[PREVIOUS_SEGMENT]],1,0)</f>
        <v>0</v>
      </c>
      <c r="J181" s="2" t="s">
        <v>30</v>
      </c>
      <c r="K181" t="s">
        <v>7</v>
      </c>
      <c r="L181" t="s">
        <v>12</v>
      </c>
      <c r="M181" t="s">
        <v>13</v>
      </c>
      <c r="N181" t="s">
        <v>14</v>
      </c>
      <c r="O181" t="s">
        <v>15</v>
      </c>
      <c r="P181" t="s">
        <v>144</v>
      </c>
    </row>
    <row r="182" spans="1:16">
      <c r="A182">
        <v>1334</v>
      </c>
      <c r="B182" t="s">
        <v>12</v>
      </c>
      <c r="C182" t="s">
        <v>144</v>
      </c>
      <c r="D182" s="1">
        <v>44379</v>
      </c>
      <c r="E182">
        <v>2</v>
      </c>
      <c r="F182" s="17">
        <v>6</v>
      </c>
      <c r="G182">
        <v>25</v>
      </c>
      <c r="H182">
        <f>IF(rolling_transitions[[#This Row],[CURRENT_SEGMENT]]=rolling_transitions[[#This Row],[PREVIOUS_SEGMENT]],1,0)</f>
        <v>0</v>
      </c>
      <c r="J182" s="1">
        <v>44190</v>
      </c>
      <c r="K182">
        <v>3565593</v>
      </c>
      <c r="L182">
        <v>2608582</v>
      </c>
      <c r="M182">
        <v>2083232</v>
      </c>
      <c r="N182">
        <v>10629501</v>
      </c>
      <c r="O182">
        <v>2991650</v>
      </c>
      <c r="P182">
        <v>10773783</v>
      </c>
    </row>
    <row r="183" spans="1:16">
      <c r="A183">
        <v>2365075</v>
      </c>
      <c r="B183" t="s">
        <v>15</v>
      </c>
      <c r="C183" t="s">
        <v>15</v>
      </c>
      <c r="D183" s="1">
        <v>44379</v>
      </c>
      <c r="E183">
        <v>5</v>
      </c>
      <c r="F183" s="17">
        <v>5</v>
      </c>
      <c r="G183">
        <v>25</v>
      </c>
      <c r="H183">
        <f>IF(rolling_transitions[[#This Row],[CURRENT_SEGMENT]]=rolling_transitions[[#This Row],[PREVIOUS_SEGMENT]],1,0)</f>
        <v>1</v>
      </c>
      <c r="J183" s="1">
        <v>44197</v>
      </c>
      <c r="K183">
        <v>3521273</v>
      </c>
      <c r="L183">
        <v>2591738</v>
      </c>
      <c r="M183">
        <v>2018319</v>
      </c>
      <c r="N183">
        <v>10510920</v>
      </c>
      <c r="O183">
        <v>3081476</v>
      </c>
      <c r="P183">
        <v>10858794</v>
      </c>
    </row>
    <row r="184" spans="1:16">
      <c r="A184">
        <v>5220</v>
      </c>
      <c r="B184" t="s">
        <v>12</v>
      </c>
      <c r="C184" t="s">
        <v>13</v>
      </c>
      <c r="D184" s="1">
        <v>44379</v>
      </c>
      <c r="E184">
        <v>2</v>
      </c>
      <c r="F184" s="17">
        <v>3</v>
      </c>
      <c r="G184">
        <v>25</v>
      </c>
      <c r="H184">
        <f>IF(rolling_transitions[[#This Row],[CURRENT_SEGMENT]]=rolling_transitions[[#This Row],[PREVIOUS_SEGMENT]],1,0)</f>
        <v>0</v>
      </c>
      <c r="J184" s="1">
        <v>44204</v>
      </c>
      <c r="K184">
        <v>3522010</v>
      </c>
      <c r="L184">
        <v>2587289</v>
      </c>
      <c r="M184">
        <v>1982552</v>
      </c>
      <c r="N184">
        <v>10449303</v>
      </c>
      <c r="O184">
        <v>3082892</v>
      </c>
      <c r="P184">
        <v>10918633</v>
      </c>
    </row>
    <row r="185" spans="1:16">
      <c r="A185">
        <v>14020</v>
      </c>
      <c r="B185" t="s">
        <v>15</v>
      </c>
      <c r="C185" t="s">
        <v>13</v>
      </c>
      <c r="D185" s="1">
        <v>44379</v>
      </c>
      <c r="E185">
        <v>5</v>
      </c>
      <c r="F185" s="17">
        <v>3</v>
      </c>
      <c r="G185">
        <v>25</v>
      </c>
      <c r="H185">
        <f>IF(rolling_transitions[[#This Row],[CURRENT_SEGMENT]]=rolling_transitions[[#This Row],[PREVIOUS_SEGMENT]],1,0)</f>
        <v>0</v>
      </c>
      <c r="J185" s="1">
        <v>44211</v>
      </c>
      <c r="K185">
        <v>3514139</v>
      </c>
      <c r="L185">
        <v>2583964</v>
      </c>
      <c r="M185">
        <v>1946011</v>
      </c>
      <c r="N185">
        <v>10332485</v>
      </c>
      <c r="O185">
        <v>3134102</v>
      </c>
      <c r="P185">
        <v>10987191</v>
      </c>
    </row>
    <row r="186" spans="1:16">
      <c r="A186">
        <v>161369</v>
      </c>
      <c r="B186" t="s">
        <v>13</v>
      </c>
      <c r="C186" t="s">
        <v>14</v>
      </c>
      <c r="D186" s="1">
        <v>44379</v>
      </c>
      <c r="E186">
        <v>3</v>
      </c>
      <c r="F186" s="17">
        <v>4</v>
      </c>
      <c r="G186">
        <v>25</v>
      </c>
      <c r="H186">
        <f>IF(rolling_transitions[[#This Row],[CURRENT_SEGMENT]]=rolling_transitions[[#This Row],[PREVIOUS_SEGMENT]],1,0)</f>
        <v>0</v>
      </c>
      <c r="J186" s="1">
        <v>44218</v>
      </c>
      <c r="K186">
        <v>3510771</v>
      </c>
      <c r="L186">
        <v>2578348</v>
      </c>
      <c r="M186">
        <v>1914173</v>
      </c>
      <c r="N186">
        <v>10167100</v>
      </c>
      <c r="O186">
        <v>3225846</v>
      </c>
      <c r="P186">
        <v>11061268</v>
      </c>
    </row>
    <row r="187" spans="1:16">
      <c r="A187">
        <v>17495</v>
      </c>
      <c r="B187" t="s">
        <v>14</v>
      </c>
      <c r="C187" t="s">
        <v>7</v>
      </c>
      <c r="D187" s="1">
        <v>44379</v>
      </c>
      <c r="E187">
        <v>4</v>
      </c>
      <c r="F187" s="17">
        <v>1</v>
      </c>
      <c r="G187">
        <v>25</v>
      </c>
      <c r="H187">
        <f>IF(rolling_transitions[[#This Row],[CURRENT_SEGMENT]]=rolling_transitions[[#This Row],[PREVIOUS_SEGMENT]],1,0)</f>
        <v>0</v>
      </c>
      <c r="J187" s="1">
        <v>44225</v>
      </c>
      <c r="K187">
        <v>3499352</v>
      </c>
      <c r="L187">
        <v>2566136</v>
      </c>
      <c r="M187">
        <v>1890209</v>
      </c>
      <c r="N187">
        <v>9944255</v>
      </c>
      <c r="O187">
        <v>3348711</v>
      </c>
      <c r="P187">
        <v>11157274</v>
      </c>
    </row>
    <row r="188" spans="1:16">
      <c r="A188">
        <v>285432</v>
      </c>
      <c r="B188" t="s">
        <v>14</v>
      </c>
      <c r="C188" t="s">
        <v>144</v>
      </c>
      <c r="D188" s="1">
        <v>44470</v>
      </c>
      <c r="E188">
        <v>4</v>
      </c>
      <c r="F188" s="17">
        <v>6</v>
      </c>
      <c r="G188">
        <v>12</v>
      </c>
      <c r="H188">
        <f>IF(rolling_transitions[[#This Row],[CURRENT_SEGMENT]]=rolling_transitions[[#This Row],[PREVIOUS_SEGMENT]],1,0)</f>
        <v>0</v>
      </c>
      <c r="J188" s="1">
        <v>44232</v>
      </c>
      <c r="K188">
        <v>3476937</v>
      </c>
      <c r="L188">
        <v>2545896</v>
      </c>
      <c r="M188">
        <v>1880751</v>
      </c>
      <c r="N188">
        <v>9688801</v>
      </c>
      <c r="O188">
        <v>3555977</v>
      </c>
      <c r="P188">
        <v>11209580</v>
      </c>
    </row>
    <row r="189" spans="1:16">
      <c r="A189">
        <v>237254</v>
      </c>
      <c r="B189" t="s">
        <v>14</v>
      </c>
      <c r="C189" t="s">
        <v>15</v>
      </c>
      <c r="D189" s="1">
        <v>44470</v>
      </c>
      <c r="E189">
        <v>4</v>
      </c>
      <c r="F189" s="17">
        <v>5</v>
      </c>
      <c r="G189">
        <v>12</v>
      </c>
      <c r="H189">
        <f>IF(rolling_transitions[[#This Row],[CURRENT_SEGMENT]]=rolling_transitions[[#This Row],[PREVIOUS_SEGMENT]],1,0)</f>
        <v>0</v>
      </c>
      <c r="J189" s="1">
        <v>44239</v>
      </c>
      <c r="K189">
        <v>3470052</v>
      </c>
      <c r="L189">
        <v>2518197</v>
      </c>
      <c r="M189">
        <v>1864390</v>
      </c>
      <c r="N189">
        <v>9308767</v>
      </c>
      <c r="O189">
        <v>3942762</v>
      </c>
      <c r="P189">
        <v>11186146</v>
      </c>
    </row>
    <row r="190" spans="1:16">
      <c r="A190">
        <v>1251</v>
      </c>
      <c r="B190" t="s">
        <v>7</v>
      </c>
      <c r="C190" t="s">
        <v>15</v>
      </c>
      <c r="D190" s="1">
        <v>44470</v>
      </c>
      <c r="E190">
        <v>1</v>
      </c>
      <c r="F190" s="17">
        <v>5</v>
      </c>
      <c r="G190">
        <v>12</v>
      </c>
      <c r="H190">
        <f>IF(rolling_transitions[[#This Row],[CURRENT_SEGMENT]]=rolling_transitions[[#This Row],[PREVIOUS_SEGMENT]],1,0)</f>
        <v>0</v>
      </c>
      <c r="J190" s="1">
        <v>44246</v>
      </c>
      <c r="K190">
        <v>3459198</v>
      </c>
      <c r="L190">
        <v>2468652</v>
      </c>
      <c r="M190">
        <v>1875587</v>
      </c>
      <c r="N190">
        <v>8936939</v>
      </c>
      <c r="O190">
        <v>4332499</v>
      </c>
      <c r="P190">
        <v>11163501</v>
      </c>
    </row>
    <row r="191" spans="1:16">
      <c r="A191">
        <v>15960</v>
      </c>
      <c r="B191" t="s">
        <v>15</v>
      </c>
      <c r="C191" t="s">
        <v>13</v>
      </c>
      <c r="D191" s="1">
        <v>44470</v>
      </c>
      <c r="E191">
        <v>5</v>
      </c>
      <c r="F191" s="17">
        <v>3</v>
      </c>
      <c r="G191">
        <v>12</v>
      </c>
      <c r="H191">
        <f>IF(rolling_transitions[[#This Row],[CURRENT_SEGMENT]]=rolling_transitions[[#This Row],[PREVIOUS_SEGMENT]],1,0)</f>
        <v>0</v>
      </c>
      <c r="J191" s="1">
        <v>44253</v>
      </c>
      <c r="K191">
        <v>3447169</v>
      </c>
      <c r="L191">
        <v>2461180</v>
      </c>
      <c r="M191">
        <v>1881479</v>
      </c>
      <c r="N191">
        <v>9100034</v>
      </c>
      <c r="O191">
        <v>4096697</v>
      </c>
      <c r="P191">
        <v>11150796</v>
      </c>
    </row>
    <row r="192" spans="1:16">
      <c r="A192">
        <v>77838</v>
      </c>
      <c r="B192" t="s">
        <v>7</v>
      </c>
      <c r="C192" t="s">
        <v>13</v>
      </c>
      <c r="D192" s="1">
        <v>44470</v>
      </c>
      <c r="E192">
        <v>1</v>
      </c>
      <c r="F192" s="17">
        <v>3</v>
      </c>
      <c r="G192">
        <v>12</v>
      </c>
      <c r="H192">
        <f>IF(rolling_transitions[[#This Row],[CURRENT_SEGMENT]]=rolling_transitions[[#This Row],[PREVIOUS_SEGMENT]],1,0)</f>
        <v>0</v>
      </c>
      <c r="J192" s="1">
        <v>44260</v>
      </c>
      <c r="K192">
        <v>3438952</v>
      </c>
      <c r="L192">
        <v>2454813</v>
      </c>
      <c r="M192">
        <v>1888442</v>
      </c>
      <c r="N192">
        <v>9279247</v>
      </c>
      <c r="O192">
        <v>3812051</v>
      </c>
      <c r="P192">
        <v>11122412</v>
      </c>
    </row>
    <row r="193" spans="1:16">
      <c r="A193">
        <v>213120</v>
      </c>
      <c r="B193" t="s">
        <v>14</v>
      </c>
      <c r="C193" t="s">
        <v>145</v>
      </c>
      <c r="D193" s="1">
        <v>44470</v>
      </c>
      <c r="E193">
        <v>4</v>
      </c>
      <c r="F193" s="17">
        <v>99</v>
      </c>
      <c r="G193">
        <v>12</v>
      </c>
      <c r="H193">
        <f>IF(rolling_transitions[[#This Row],[CURRENT_SEGMENT]]=rolling_transitions[[#This Row],[PREVIOUS_SEGMENT]],1,0)</f>
        <v>0</v>
      </c>
      <c r="J193" s="1">
        <v>44267</v>
      </c>
      <c r="K193">
        <v>3445250</v>
      </c>
      <c r="L193">
        <v>2457998</v>
      </c>
      <c r="M193">
        <v>1914288</v>
      </c>
      <c r="N193">
        <v>9554929</v>
      </c>
      <c r="O193">
        <v>3392730</v>
      </c>
      <c r="P193">
        <v>11031787</v>
      </c>
    </row>
    <row r="194" spans="1:16">
      <c r="A194">
        <v>219654</v>
      </c>
      <c r="B194" t="s">
        <v>14</v>
      </c>
      <c r="C194" t="s">
        <v>12</v>
      </c>
      <c r="D194" s="1">
        <v>44470</v>
      </c>
      <c r="E194">
        <v>4</v>
      </c>
      <c r="F194" s="17">
        <v>2</v>
      </c>
      <c r="G194">
        <v>12</v>
      </c>
      <c r="H194">
        <f>IF(rolling_transitions[[#This Row],[CURRENT_SEGMENT]]=rolling_transitions[[#This Row],[PREVIOUS_SEGMENT]],1,0)</f>
        <v>0</v>
      </c>
      <c r="J194" s="1">
        <v>44274</v>
      </c>
      <c r="K194">
        <v>3421317</v>
      </c>
      <c r="L194">
        <v>2420107</v>
      </c>
      <c r="M194">
        <v>1958329</v>
      </c>
      <c r="N194">
        <v>9845554</v>
      </c>
      <c r="O194">
        <v>2943799</v>
      </c>
      <c r="P194">
        <v>10901107</v>
      </c>
    </row>
    <row r="195" spans="1:16">
      <c r="A195">
        <v>159445</v>
      </c>
      <c r="B195" t="s">
        <v>14</v>
      </c>
      <c r="C195" t="s">
        <v>13</v>
      </c>
      <c r="D195" s="1">
        <v>44470</v>
      </c>
      <c r="E195">
        <v>4</v>
      </c>
      <c r="F195" s="17">
        <v>3</v>
      </c>
      <c r="G195">
        <v>12</v>
      </c>
      <c r="H195">
        <f>IF(rolling_transitions[[#This Row],[CURRENT_SEGMENT]]=rolling_transitions[[#This Row],[PREVIOUS_SEGMENT]],1,0)</f>
        <v>0</v>
      </c>
      <c r="J195" s="1">
        <v>44281</v>
      </c>
      <c r="K195">
        <v>3335668</v>
      </c>
      <c r="L195">
        <v>2332005</v>
      </c>
      <c r="M195">
        <v>2026813</v>
      </c>
      <c r="N195">
        <v>10133111</v>
      </c>
      <c r="O195">
        <v>2527848</v>
      </c>
      <c r="P195">
        <v>11099113</v>
      </c>
    </row>
    <row r="196" spans="1:16">
      <c r="A196">
        <v>19522</v>
      </c>
      <c r="B196" t="s">
        <v>12</v>
      </c>
      <c r="C196" t="s">
        <v>15</v>
      </c>
      <c r="D196" s="1">
        <v>44470</v>
      </c>
      <c r="E196">
        <v>2</v>
      </c>
      <c r="F196" s="17">
        <v>5</v>
      </c>
      <c r="G196">
        <v>12</v>
      </c>
      <c r="H196">
        <f>IF(rolling_transitions[[#This Row],[CURRENT_SEGMENT]]=rolling_transitions[[#This Row],[PREVIOUS_SEGMENT]],1,0)</f>
        <v>0</v>
      </c>
      <c r="J196" s="1">
        <v>44288</v>
      </c>
      <c r="K196">
        <v>3448292</v>
      </c>
      <c r="L196">
        <v>2362899</v>
      </c>
      <c r="M196">
        <v>2101824</v>
      </c>
      <c r="N196">
        <v>10214071</v>
      </c>
      <c r="O196">
        <v>2476340</v>
      </c>
      <c r="P196">
        <v>10960255</v>
      </c>
    </row>
    <row r="197" spans="1:16">
      <c r="A197">
        <v>679127</v>
      </c>
      <c r="B197" t="s">
        <v>15</v>
      </c>
      <c r="C197" t="s">
        <v>14</v>
      </c>
      <c r="D197" s="1">
        <v>44470</v>
      </c>
      <c r="E197">
        <v>5</v>
      </c>
      <c r="F197" s="17">
        <v>4</v>
      </c>
      <c r="G197">
        <v>12</v>
      </c>
      <c r="H197">
        <f>IF(rolling_transitions[[#This Row],[CURRENT_SEGMENT]]=rolling_transitions[[#This Row],[PREVIOUS_SEGMENT]],1,0)</f>
        <v>0</v>
      </c>
      <c r="J197" s="1">
        <v>44295</v>
      </c>
      <c r="K197">
        <v>3443460</v>
      </c>
      <c r="L197">
        <v>2360581</v>
      </c>
      <c r="M197">
        <v>2130163</v>
      </c>
      <c r="N197">
        <v>10266434</v>
      </c>
      <c r="O197">
        <v>2485110</v>
      </c>
      <c r="P197">
        <v>10939669</v>
      </c>
    </row>
    <row r="198" spans="1:16">
      <c r="A198">
        <v>175341</v>
      </c>
      <c r="B198" t="s">
        <v>13</v>
      </c>
      <c r="C198" t="s">
        <v>14</v>
      </c>
      <c r="D198" s="1">
        <v>44470</v>
      </c>
      <c r="E198">
        <v>3</v>
      </c>
      <c r="F198" s="17">
        <v>4</v>
      </c>
      <c r="G198">
        <v>12</v>
      </c>
      <c r="H198">
        <f>IF(rolling_transitions[[#This Row],[CURRENT_SEGMENT]]=rolling_transitions[[#This Row],[PREVIOUS_SEGMENT]],1,0)</f>
        <v>0</v>
      </c>
      <c r="J198" s="1">
        <v>44302</v>
      </c>
      <c r="K198">
        <v>3453913</v>
      </c>
      <c r="L198">
        <v>2355401</v>
      </c>
      <c r="M198">
        <v>2170505</v>
      </c>
      <c r="N198">
        <v>10302527</v>
      </c>
      <c r="O198">
        <v>2575484</v>
      </c>
      <c r="P198">
        <v>10867026</v>
      </c>
    </row>
    <row r="199" spans="1:16">
      <c r="A199">
        <v>40</v>
      </c>
      <c r="B199" t="s">
        <v>7</v>
      </c>
      <c r="C199" t="s">
        <v>144</v>
      </c>
      <c r="D199" s="1">
        <v>44470</v>
      </c>
      <c r="E199">
        <v>1</v>
      </c>
      <c r="F199" s="17">
        <v>6</v>
      </c>
      <c r="G199">
        <v>12</v>
      </c>
      <c r="H199">
        <f>IF(rolling_transitions[[#This Row],[CURRENT_SEGMENT]]=rolling_transitions[[#This Row],[PREVIOUS_SEGMENT]],1,0)</f>
        <v>0</v>
      </c>
      <c r="J199" s="1">
        <v>44309</v>
      </c>
      <c r="K199">
        <v>3460749</v>
      </c>
      <c r="L199">
        <v>2352008</v>
      </c>
      <c r="M199">
        <v>2208344</v>
      </c>
      <c r="N199">
        <v>10383674</v>
      </c>
      <c r="O199">
        <v>2619963</v>
      </c>
      <c r="P199">
        <v>10801067</v>
      </c>
    </row>
    <row r="200" spans="1:16">
      <c r="A200">
        <v>7546</v>
      </c>
      <c r="B200" t="s">
        <v>13</v>
      </c>
      <c r="C200" t="s">
        <v>12</v>
      </c>
      <c r="D200" s="1">
        <v>44470</v>
      </c>
      <c r="E200">
        <v>3</v>
      </c>
      <c r="F200" s="17">
        <v>2</v>
      </c>
      <c r="G200">
        <v>12</v>
      </c>
      <c r="H200">
        <f>IF(rolling_transitions[[#This Row],[CURRENT_SEGMENT]]=rolling_transitions[[#This Row],[PREVIOUS_SEGMENT]],1,0)</f>
        <v>0</v>
      </c>
      <c r="J200" s="1">
        <v>44316</v>
      </c>
      <c r="K200">
        <v>3467058</v>
      </c>
      <c r="L200">
        <v>2347847</v>
      </c>
      <c r="M200">
        <v>2242048</v>
      </c>
      <c r="N200">
        <v>10442016</v>
      </c>
      <c r="O200">
        <v>2677453</v>
      </c>
      <c r="P200">
        <v>10752085</v>
      </c>
    </row>
    <row r="201" spans="1:16">
      <c r="A201">
        <v>2456148</v>
      </c>
      <c r="B201" t="s">
        <v>15</v>
      </c>
      <c r="C201" t="s">
        <v>15</v>
      </c>
      <c r="D201" s="1">
        <v>44470</v>
      </c>
      <c r="E201">
        <v>5</v>
      </c>
      <c r="F201" s="17">
        <v>5</v>
      </c>
      <c r="G201">
        <v>12</v>
      </c>
      <c r="H201">
        <f>IF(rolling_transitions[[#This Row],[CURRENT_SEGMENT]]=rolling_transitions[[#This Row],[PREVIOUS_SEGMENT]],1,0)</f>
        <v>1</v>
      </c>
      <c r="J201" s="1">
        <v>44323</v>
      </c>
      <c r="K201">
        <v>3454407</v>
      </c>
      <c r="L201">
        <v>2340145</v>
      </c>
      <c r="M201">
        <v>2264339</v>
      </c>
      <c r="N201">
        <v>10441765</v>
      </c>
      <c r="O201">
        <v>2800868</v>
      </c>
      <c r="P201">
        <v>10725971</v>
      </c>
    </row>
    <row r="202" spans="1:16">
      <c r="A202">
        <v>9667267</v>
      </c>
      <c r="B202" t="s">
        <v>14</v>
      </c>
      <c r="C202" t="s">
        <v>14</v>
      </c>
      <c r="D202" s="1">
        <v>44470</v>
      </c>
      <c r="E202">
        <v>4</v>
      </c>
      <c r="F202" s="17">
        <v>4</v>
      </c>
      <c r="G202">
        <v>12</v>
      </c>
      <c r="H202">
        <f>IF(rolling_transitions[[#This Row],[CURRENT_SEGMENT]]=rolling_transitions[[#This Row],[PREVIOUS_SEGMENT]],1,0)</f>
        <v>1</v>
      </c>
      <c r="J202" s="1">
        <v>44330</v>
      </c>
      <c r="K202">
        <v>3438358</v>
      </c>
      <c r="L202">
        <v>2321238</v>
      </c>
      <c r="M202">
        <v>2296004</v>
      </c>
      <c r="N202">
        <v>10410169</v>
      </c>
      <c r="O202">
        <v>2939187</v>
      </c>
      <c r="P202">
        <v>10718713</v>
      </c>
    </row>
    <row r="203" spans="1:16">
      <c r="A203">
        <v>10</v>
      </c>
      <c r="B203" t="s">
        <v>13</v>
      </c>
      <c r="C203" t="s">
        <v>144</v>
      </c>
      <c r="D203" s="1">
        <v>44470</v>
      </c>
      <c r="E203">
        <v>3</v>
      </c>
      <c r="F203" s="17">
        <v>6</v>
      </c>
      <c r="G203">
        <v>12</v>
      </c>
      <c r="H203">
        <f>IF(rolling_transitions[[#This Row],[CURRENT_SEGMENT]]=rolling_transitions[[#This Row],[PREVIOUS_SEGMENT]],1,0)</f>
        <v>0</v>
      </c>
      <c r="J203" s="1">
        <v>44337</v>
      </c>
      <c r="K203">
        <v>3414368</v>
      </c>
      <c r="L203">
        <v>2302611</v>
      </c>
      <c r="M203">
        <v>2308383</v>
      </c>
      <c r="N203">
        <v>10426670</v>
      </c>
      <c r="O203">
        <v>3008885</v>
      </c>
      <c r="P203">
        <v>10751591</v>
      </c>
    </row>
    <row r="204" spans="1:16">
      <c r="A204">
        <v>497928</v>
      </c>
      <c r="B204" t="s">
        <v>144</v>
      </c>
      <c r="C204" t="s">
        <v>15</v>
      </c>
      <c r="D204" s="1">
        <v>44470</v>
      </c>
      <c r="E204">
        <v>6</v>
      </c>
      <c r="F204" s="17">
        <v>5</v>
      </c>
      <c r="G204">
        <v>12</v>
      </c>
      <c r="H204">
        <f>IF(rolling_transitions[[#This Row],[CURRENT_SEGMENT]]=rolling_transitions[[#This Row],[PREVIOUS_SEGMENT]],1,0)</f>
        <v>0</v>
      </c>
      <c r="J204" s="1">
        <v>44344</v>
      </c>
      <c r="K204">
        <v>3398157</v>
      </c>
      <c r="L204">
        <v>2281841</v>
      </c>
      <c r="M204">
        <v>2325225</v>
      </c>
      <c r="N204">
        <v>10286029</v>
      </c>
      <c r="O204">
        <v>3259008</v>
      </c>
      <c r="P204">
        <v>10747304</v>
      </c>
    </row>
    <row r="205" spans="1:16">
      <c r="A205">
        <v>2924294</v>
      </c>
      <c r="B205" t="s">
        <v>7</v>
      </c>
      <c r="C205" t="s">
        <v>7</v>
      </c>
      <c r="D205" s="1">
        <v>44470</v>
      </c>
      <c r="E205">
        <v>1</v>
      </c>
      <c r="F205" s="17">
        <v>1</v>
      </c>
      <c r="G205">
        <v>12</v>
      </c>
      <c r="H205">
        <f>IF(rolling_transitions[[#This Row],[CURRENT_SEGMENT]]=rolling_transitions[[#This Row],[PREVIOUS_SEGMENT]],1,0)</f>
        <v>1</v>
      </c>
      <c r="J205" s="1">
        <v>44351</v>
      </c>
      <c r="K205">
        <v>3381101</v>
      </c>
      <c r="L205">
        <v>2289422</v>
      </c>
      <c r="M205">
        <v>2330809</v>
      </c>
      <c r="N205">
        <v>10379177</v>
      </c>
      <c r="O205">
        <v>3269348</v>
      </c>
      <c r="P205">
        <v>10730497</v>
      </c>
    </row>
    <row r="206" spans="1:16">
      <c r="A206">
        <v>55412</v>
      </c>
      <c r="B206" t="s">
        <v>15</v>
      </c>
      <c r="C206" t="s">
        <v>12</v>
      </c>
      <c r="D206" s="1">
        <v>44470</v>
      </c>
      <c r="E206">
        <v>5</v>
      </c>
      <c r="F206" s="17">
        <v>2</v>
      </c>
      <c r="G206">
        <v>12</v>
      </c>
      <c r="H206">
        <f>IF(rolling_transitions[[#This Row],[CURRENT_SEGMENT]]=rolling_transitions[[#This Row],[PREVIOUS_SEGMENT]],1,0)</f>
        <v>0</v>
      </c>
      <c r="J206" s="1">
        <v>44358</v>
      </c>
      <c r="K206">
        <v>3354754</v>
      </c>
      <c r="L206">
        <v>2277665</v>
      </c>
      <c r="M206">
        <v>2340600</v>
      </c>
      <c r="N206">
        <v>10471246</v>
      </c>
      <c r="O206">
        <v>3250423</v>
      </c>
      <c r="P206">
        <v>10763675</v>
      </c>
    </row>
    <row r="207" spans="1:16">
      <c r="A207">
        <v>18633</v>
      </c>
      <c r="B207" t="s">
        <v>7</v>
      </c>
      <c r="C207" t="s">
        <v>14</v>
      </c>
      <c r="D207" s="1">
        <v>44470</v>
      </c>
      <c r="E207">
        <v>1</v>
      </c>
      <c r="F207" s="17">
        <v>4</v>
      </c>
      <c r="G207">
        <v>12</v>
      </c>
      <c r="H207">
        <f>IF(rolling_transitions[[#This Row],[CURRENT_SEGMENT]]=rolling_transitions[[#This Row],[PREVIOUS_SEGMENT]],1,0)</f>
        <v>0</v>
      </c>
      <c r="J207" s="1">
        <v>44365</v>
      </c>
      <c r="K207">
        <v>3338603</v>
      </c>
      <c r="L207">
        <v>2271204</v>
      </c>
      <c r="M207">
        <v>2346679</v>
      </c>
      <c r="N207">
        <v>10561558</v>
      </c>
      <c r="O207">
        <v>3200594</v>
      </c>
      <c r="P207">
        <v>10808735</v>
      </c>
    </row>
    <row r="208" spans="1:16">
      <c r="A208">
        <v>255574</v>
      </c>
      <c r="B208" t="s">
        <v>12</v>
      </c>
      <c r="C208" t="s">
        <v>14</v>
      </c>
      <c r="D208" s="1">
        <v>44470</v>
      </c>
      <c r="E208">
        <v>2</v>
      </c>
      <c r="F208" s="17">
        <v>4</v>
      </c>
      <c r="G208">
        <v>12</v>
      </c>
      <c r="H208">
        <f>IF(rolling_transitions[[#This Row],[CURRENT_SEGMENT]]=rolling_transitions[[#This Row],[PREVIOUS_SEGMENT]],1,0)</f>
        <v>0</v>
      </c>
      <c r="J208" s="1">
        <v>44372</v>
      </c>
      <c r="K208">
        <v>3315956</v>
      </c>
      <c r="L208">
        <v>2247363</v>
      </c>
      <c r="M208">
        <v>2362080</v>
      </c>
      <c r="N208">
        <v>10602413</v>
      </c>
      <c r="O208">
        <v>3215268</v>
      </c>
      <c r="P208">
        <v>10820937</v>
      </c>
    </row>
    <row r="209" spans="1:16">
      <c r="A209">
        <v>290</v>
      </c>
      <c r="B209" t="s">
        <v>13</v>
      </c>
      <c r="C209" t="s">
        <v>145</v>
      </c>
      <c r="D209" s="1">
        <v>44470</v>
      </c>
      <c r="E209">
        <v>3</v>
      </c>
      <c r="F209" s="17">
        <v>99</v>
      </c>
      <c r="G209">
        <v>12</v>
      </c>
      <c r="H209">
        <f>IF(rolling_transitions[[#This Row],[CURRENT_SEGMENT]]=rolling_transitions[[#This Row],[PREVIOUS_SEGMENT]],1,0)</f>
        <v>0</v>
      </c>
      <c r="J209" s="1">
        <v>44379</v>
      </c>
      <c r="K209">
        <v>3259125</v>
      </c>
      <c r="L209">
        <v>2217446</v>
      </c>
      <c r="M209">
        <v>2365304</v>
      </c>
      <c r="N209">
        <v>10719719</v>
      </c>
      <c r="O209">
        <v>3094553</v>
      </c>
      <c r="P209">
        <v>10936797</v>
      </c>
    </row>
    <row r="210" spans="1:16">
      <c r="A210">
        <v>130641</v>
      </c>
      <c r="B210" t="s">
        <v>7</v>
      </c>
      <c r="C210" t="s">
        <v>12</v>
      </c>
      <c r="D210" s="1">
        <v>44470</v>
      </c>
      <c r="E210">
        <v>1</v>
      </c>
      <c r="F210" s="17">
        <v>2</v>
      </c>
      <c r="G210">
        <v>12</v>
      </c>
      <c r="H210">
        <f>IF(rolling_transitions[[#This Row],[CURRENT_SEGMENT]]=rolling_transitions[[#This Row],[PREVIOUS_SEGMENT]],1,0)</f>
        <v>0</v>
      </c>
      <c r="J210" s="1">
        <v>44386</v>
      </c>
      <c r="K210">
        <v>3259846</v>
      </c>
      <c r="L210">
        <v>2207165</v>
      </c>
      <c r="M210">
        <v>2385049</v>
      </c>
      <c r="N210">
        <v>10720962</v>
      </c>
      <c r="O210">
        <v>3108861</v>
      </c>
      <c r="P210">
        <v>10941151</v>
      </c>
    </row>
    <row r="211" spans="1:16">
      <c r="A211">
        <v>2143898</v>
      </c>
      <c r="B211" t="s">
        <v>13</v>
      </c>
      <c r="C211" t="s">
        <v>13</v>
      </c>
      <c r="D211" s="1">
        <v>44470</v>
      </c>
      <c r="E211">
        <v>3</v>
      </c>
      <c r="F211" s="17">
        <v>3</v>
      </c>
      <c r="G211">
        <v>12</v>
      </c>
      <c r="H211">
        <f>IF(rolling_transitions[[#This Row],[CURRENT_SEGMENT]]=rolling_transitions[[#This Row],[PREVIOUS_SEGMENT]],1,0)</f>
        <v>1</v>
      </c>
      <c r="J211" s="1">
        <v>44393</v>
      </c>
      <c r="K211">
        <v>3245536</v>
      </c>
      <c r="L211">
        <v>2203342</v>
      </c>
      <c r="M211">
        <v>2388481</v>
      </c>
      <c r="N211">
        <v>10733445</v>
      </c>
      <c r="O211">
        <v>3107605</v>
      </c>
      <c r="P211">
        <v>10972002</v>
      </c>
    </row>
    <row r="212" spans="1:16">
      <c r="A212">
        <v>1841446</v>
      </c>
      <c r="B212" t="s">
        <v>12</v>
      </c>
      <c r="C212" t="s">
        <v>12</v>
      </c>
      <c r="D212" s="1">
        <v>44470</v>
      </c>
      <c r="E212">
        <v>2</v>
      </c>
      <c r="F212" s="17">
        <v>2</v>
      </c>
      <c r="G212">
        <v>12</v>
      </c>
      <c r="H212">
        <f>IF(rolling_transitions[[#This Row],[CURRENT_SEGMENT]]=rolling_transitions[[#This Row],[PREVIOUS_SEGMENT]],1,0)</f>
        <v>1</v>
      </c>
      <c r="J212" s="1">
        <v>44400</v>
      </c>
      <c r="K212">
        <v>3260433</v>
      </c>
      <c r="L212">
        <v>2222740</v>
      </c>
      <c r="M212">
        <v>2399375</v>
      </c>
      <c r="N212">
        <v>10751409</v>
      </c>
      <c r="O212">
        <v>3105302</v>
      </c>
      <c r="P212">
        <v>10958439</v>
      </c>
    </row>
    <row r="213" spans="1:16">
      <c r="A213">
        <v>79501</v>
      </c>
      <c r="B213" t="s">
        <v>13</v>
      </c>
      <c r="C213" t="s">
        <v>7</v>
      </c>
      <c r="D213" s="1">
        <v>44470</v>
      </c>
      <c r="E213">
        <v>3</v>
      </c>
      <c r="F213" s="17">
        <v>1</v>
      </c>
      <c r="G213">
        <v>12</v>
      </c>
      <c r="H213">
        <f>IF(rolling_transitions[[#This Row],[CURRENT_SEGMENT]]=rolling_transitions[[#This Row],[PREVIOUS_SEGMENT]],1,0)</f>
        <v>0</v>
      </c>
      <c r="J213" s="1">
        <v>44407</v>
      </c>
      <c r="K213">
        <v>3244783</v>
      </c>
      <c r="L213">
        <v>2224242</v>
      </c>
      <c r="M213">
        <v>2400648</v>
      </c>
      <c r="N213">
        <v>10748837</v>
      </c>
      <c r="O213">
        <v>3121360</v>
      </c>
      <c r="P213">
        <v>10981214</v>
      </c>
    </row>
    <row r="214" spans="1:16">
      <c r="A214">
        <v>126324</v>
      </c>
      <c r="B214" t="s">
        <v>12</v>
      </c>
      <c r="C214" t="s">
        <v>7</v>
      </c>
      <c r="D214" s="1">
        <v>44470</v>
      </c>
      <c r="E214">
        <v>2</v>
      </c>
      <c r="F214" s="17">
        <v>1</v>
      </c>
      <c r="G214">
        <v>12</v>
      </c>
      <c r="H214">
        <f>IF(rolling_transitions[[#This Row],[CURRENT_SEGMENT]]=rolling_transitions[[#This Row],[PREVIOUS_SEGMENT]],1,0)</f>
        <v>0</v>
      </c>
      <c r="J214" s="1">
        <v>44414</v>
      </c>
      <c r="K214">
        <v>3236836</v>
      </c>
      <c r="L214">
        <v>2228899</v>
      </c>
      <c r="M214">
        <v>2404835</v>
      </c>
      <c r="N214">
        <v>10744054</v>
      </c>
      <c r="O214">
        <v>3155486</v>
      </c>
      <c r="P214">
        <v>10990298</v>
      </c>
    </row>
    <row r="215" spans="1:16">
      <c r="A215">
        <v>10421</v>
      </c>
      <c r="B215" t="s">
        <v>12</v>
      </c>
      <c r="C215" t="s">
        <v>145</v>
      </c>
      <c r="D215" s="1">
        <v>44470</v>
      </c>
      <c r="E215">
        <v>2</v>
      </c>
      <c r="F215" s="17">
        <v>99</v>
      </c>
      <c r="G215">
        <v>12</v>
      </c>
      <c r="H215">
        <f>IF(rolling_transitions[[#This Row],[CURRENT_SEGMENT]]=rolling_transitions[[#This Row],[PREVIOUS_SEGMENT]],1,0)</f>
        <v>0</v>
      </c>
      <c r="J215" s="1">
        <v>44421</v>
      </c>
      <c r="K215">
        <v>3228341</v>
      </c>
      <c r="L215">
        <v>2235989</v>
      </c>
      <c r="M215">
        <v>2397377</v>
      </c>
      <c r="N215">
        <v>10720455</v>
      </c>
      <c r="O215">
        <v>3205711</v>
      </c>
      <c r="P215">
        <v>11004356</v>
      </c>
    </row>
    <row r="216" spans="1:16">
      <c r="A216">
        <v>1296</v>
      </c>
      <c r="B216" t="s">
        <v>12</v>
      </c>
      <c r="C216" t="s">
        <v>144</v>
      </c>
      <c r="D216" s="1">
        <v>44470</v>
      </c>
      <c r="E216">
        <v>2</v>
      </c>
      <c r="F216" s="17">
        <v>6</v>
      </c>
      <c r="G216">
        <v>12</v>
      </c>
      <c r="H216">
        <f>IF(rolling_transitions[[#This Row],[CURRENT_SEGMENT]]=rolling_transitions[[#This Row],[PREVIOUS_SEGMENT]],1,0)</f>
        <v>0</v>
      </c>
      <c r="J216" s="1">
        <v>44428</v>
      </c>
      <c r="K216">
        <v>3220797</v>
      </c>
      <c r="L216">
        <v>2243741</v>
      </c>
      <c r="M216">
        <v>2392083</v>
      </c>
      <c r="N216">
        <v>10697962</v>
      </c>
      <c r="O216">
        <v>3251825</v>
      </c>
      <c r="P216">
        <v>11019638</v>
      </c>
    </row>
    <row r="217" spans="1:16">
      <c r="A217">
        <v>12518</v>
      </c>
      <c r="B217" t="s">
        <v>14</v>
      </c>
      <c r="C217" t="s">
        <v>7</v>
      </c>
      <c r="D217" s="1">
        <v>44470</v>
      </c>
      <c r="E217">
        <v>4</v>
      </c>
      <c r="F217" s="17">
        <v>1</v>
      </c>
      <c r="G217">
        <v>12</v>
      </c>
      <c r="H217">
        <f>IF(rolling_transitions[[#This Row],[CURRENT_SEGMENT]]=rolling_transitions[[#This Row],[PREVIOUS_SEGMENT]],1,0)</f>
        <v>0</v>
      </c>
      <c r="J217" s="1">
        <v>44435</v>
      </c>
      <c r="K217">
        <v>3216419</v>
      </c>
      <c r="L217">
        <v>2257781</v>
      </c>
      <c r="M217">
        <v>2388263</v>
      </c>
      <c r="N217">
        <v>10711525</v>
      </c>
      <c r="O217">
        <v>3250575</v>
      </c>
      <c r="P217">
        <v>11026388</v>
      </c>
    </row>
    <row r="218" spans="1:16">
      <c r="A218">
        <v>844</v>
      </c>
      <c r="B218" t="s">
        <v>7</v>
      </c>
      <c r="C218" t="s">
        <v>145</v>
      </c>
      <c r="D218" s="1">
        <v>44470</v>
      </c>
      <c r="E218">
        <v>1</v>
      </c>
      <c r="F218" s="17">
        <v>99</v>
      </c>
      <c r="G218">
        <v>12</v>
      </c>
      <c r="H218">
        <f>IF(rolling_transitions[[#This Row],[CURRENT_SEGMENT]]=rolling_transitions[[#This Row],[PREVIOUS_SEGMENT]],1,0)</f>
        <v>0</v>
      </c>
      <c r="J218" s="1">
        <v>44442</v>
      </c>
      <c r="K218">
        <v>3204868</v>
      </c>
      <c r="L218">
        <v>2260519</v>
      </c>
      <c r="M218">
        <v>2396052</v>
      </c>
      <c r="N218">
        <v>10763901</v>
      </c>
      <c r="O218">
        <v>3212407</v>
      </c>
      <c r="P218">
        <v>11031407</v>
      </c>
    </row>
    <row r="219" spans="1:16">
      <c r="A219">
        <v>5592</v>
      </c>
      <c r="B219" t="s">
        <v>12</v>
      </c>
      <c r="C219" t="s">
        <v>13</v>
      </c>
      <c r="D219" s="1">
        <v>44470</v>
      </c>
      <c r="E219">
        <v>2</v>
      </c>
      <c r="F219" s="17">
        <v>3</v>
      </c>
      <c r="G219">
        <v>12</v>
      </c>
      <c r="H219">
        <f>IF(rolling_transitions[[#This Row],[CURRENT_SEGMENT]]=rolling_transitions[[#This Row],[PREVIOUS_SEGMENT]],1,0)</f>
        <v>0</v>
      </c>
      <c r="J219" s="1">
        <v>44449</v>
      </c>
      <c r="K219">
        <v>3191426</v>
      </c>
      <c r="L219">
        <v>2263267</v>
      </c>
      <c r="M219">
        <v>2400793</v>
      </c>
      <c r="N219">
        <v>10833195</v>
      </c>
      <c r="O219">
        <v>3154395</v>
      </c>
      <c r="P219">
        <v>11058672</v>
      </c>
    </row>
    <row r="220" spans="1:16">
      <c r="A220">
        <v>223356</v>
      </c>
      <c r="B220" t="s">
        <v>12</v>
      </c>
      <c r="C220" t="s">
        <v>14</v>
      </c>
      <c r="D220" s="1">
        <v>44197</v>
      </c>
      <c r="E220">
        <v>2</v>
      </c>
      <c r="F220" s="17">
        <v>4</v>
      </c>
      <c r="G220">
        <v>51</v>
      </c>
      <c r="H220">
        <f>IF(rolling_transitions[[#This Row],[CURRENT_SEGMENT]]=rolling_transitions[[#This Row],[PREVIOUS_SEGMENT]],1,0)</f>
        <v>0</v>
      </c>
      <c r="J220" s="1">
        <v>44456</v>
      </c>
      <c r="K220">
        <v>3172238</v>
      </c>
      <c r="L220">
        <v>2253886</v>
      </c>
      <c r="M220">
        <v>2398307</v>
      </c>
      <c r="N220">
        <v>10801829</v>
      </c>
      <c r="O220">
        <v>3204575</v>
      </c>
      <c r="P220">
        <v>11107198</v>
      </c>
    </row>
    <row r="221" spans="1:16">
      <c r="A221">
        <v>108888</v>
      </c>
      <c r="B221" t="s">
        <v>14</v>
      </c>
      <c r="C221" t="s">
        <v>145</v>
      </c>
      <c r="D221" s="1">
        <v>44197</v>
      </c>
      <c r="E221">
        <v>4</v>
      </c>
      <c r="F221" s="17">
        <v>99</v>
      </c>
      <c r="G221">
        <v>51</v>
      </c>
      <c r="H221">
        <f>IF(rolling_transitions[[#This Row],[CURRENT_SEGMENT]]=rolling_transitions[[#This Row],[PREVIOUS_SEGMENT]],1,0)</f>
        <v>0</v>
      </c>
      <c r="J221" s="1">
        <v>44463</v>
      </c>
      <c r="K221">
        <v>3159266</v>
      </c>
      <c r="L221">
        <v>2254699</v>
      </c>
      <c r="M221">
        <v>2402733</v>
      </c>
      <c r="N221">
        <v>10795942</v>
      </c>
      <c r="O221">
        <v>3213227</v>
      </c>
      <c r="P221">
        <v>11144985</v>
      </c>
    </row>
    <row r="222" spans="1:16">
      <c r="A222">
        <v>11206</v>
      </c>
      <c r="B222" t="s">
        <v>14</v>
      </c>
      <c r="C222" t="s">
        <v>7</v>
      </c>
      <c r="D222" s="1">
        <v>44197</v>
      </c>
      <c r="E222">
        <v>4</v>
      </c>
      <c r="F222" s="17">
        <v>1</v>
      </c>
      <c r="G222">
        <v>51</v>
      </c>
      <c r="H222">
        <f>IF(rolling_transitions[[#This Row],[CURRENT_SEGMENT]]=rolling_transitions[[#This Row],[PREVIOUS_SEGMENT]],1,0)</f>
        <v>0</v>
      </c>
      <c r="J222" s="1">
        <v>44470</v>
      </c>
      <c r="K222">
        <v>3153541</v>
      </c>
      <c r="L222">
        <v>2260175</v>
      </c>
      <c r="M222">
        <v>2407710</v>
      </c>
      <c r="N222">
        <v>10794690</v>
      </c>
      <c r="O222">
        <v>3223276</v>
      </c>
      <c r="P222">
        <v>11170229</v>
      </c>
    </row>
    <row r="223" spans="1:16">
      <c r="A223">
        <v>213788</v>
      </c>
      <c r="B223" t="s">
        <v>14</v>
      </c>
      <c r="C223" t="s">
        <v>144</v>
      </c>
      <c r="D223" s="1">
        <v>44197</v>
      </c>
      <c r="E223">
        <v>4</v>
      </c>
      <c r="F223" s="17">
        <v>6</v>
      </c>
      <c r="G223">
        <v>51</v>
      </c>
      <c r="H223">
        <f>IF(rolling_transitions[[#This Row],[CURRENT_SEGMENT]]=rolling_transitions[[#This Row],[PREVIOUS_SEGMENT]],1,0)</f>
        <v>0</v>
      </c>
      <c r="J223" s="1">
        <v>44477</v>
      </c>
      <c r="K223">
        <v>3153211</v>
      </c>
      <c r="L223">
        <v>2266059</v>
      </c>
      <c r="M223">
        <v>2420123</v>
      </c>
      <c r="N223">
        <v>10779519</v>
      </c>
      <c r="O223">
        <v>3247586</v>
      </c>
      <c r="P223">
        <v>11178984</v>
      </c>
    </row>
    <row r="224" spans="1:16">
      <c r="A224">
        <v>6394</v>
      </c>
      <c r="B224" t="s">
        <v>12</v>
      </c>
      <c r="C224" t="s">
        <v>13</v>
      </c>
      <c r="D224" s="1">
        <v>44197</v>
      </c>
      <c r="E224">
        <v>2</v>
      </c>
      <c r="F224" s="17">
        <v>3</v>
      </c>
      <c r="G224">
        <v>51</v>
      </c>
      <c r="H224">
        <f>IF(rolling_transitions[[#This Row],[CURRENT_SEGMENT]]=rolling_transitions[[#This Row],[PREVIOUS_SEGMENT]],1,0)</f>
        <v>0</v>
      </c>
      <c r="J224" s="1">
        <v>44484</v>
      </c>
      <c r="K224">
        <v>3158096</v>
      </c>
      <c r="L224">
        <v>2265785</v>
      </c>
      <c r="M224">
        <v>2441434</v>
      </c>
      <c r="N224">
        <v>10762607</v>
      </c>
      <c r="O224">
        <v>3273981</v>
      </c>
      <c r="P224">
        <v>11185859</v>
      </c>
    </row>
    <row r="225" spans="1:16">
      <c r="A225">
        <v>510</v>
      </c>
      <c r="B225" t="s">
        <v>13</v>
      </c>
      <c r="C225" t="s">
        <v>15</v>
      </c>
      <c r="D225" s="1">
        <v>44197</v>
      </c>
      <c r="E225">
        <v>3</v>
      </c>
      <c r="F225" s="17">
        <v>5</v>
      </c>
      <c r="G225">
        <v>51</v>
      </c>
      <c r="H225">
        <f>IF(rolling_transitions[[#This Row],[CURRENT_SEGMENT]]=rolling_transitions[[#This Row],[PREVIOUS_SEGMENT]],1,0)</f>
        <v>0</v>
      </c>
      <c r="J225" s="1">
        <v>44491</v>
      </c>
      <c r="K225">
        <v>3132836</v>
      </c>
      <c r="L225">
        <v>2261490</v>
      </c>
      <c r="M225">
        <v>2447361</v>
      </c>
      <c r="N225">
        <v>10749035</v>
      </c>
      <c r="O225">
        <v>3260420</v>
      </c>
      <c r="P225">
        <v>11268996</v>
      </c>
    </row>
    <row r="226" spans="1:16">
      <c r="A226">
        <v>102135</v>
      </c>
      <c r="B226" t="s">
        <v>13</v>
      </c>
      <c r="C226" t="s">
        <v>14</v>
      </c>
      <c r="D226" s="1">
        <v>44197</v>
      </c>
      <c r="E226">
        <v>3</v>
      </c>
      <c r="F226" s="17">
        <v>4</v>
      </c>
      <c r="G226">
        <v>51</v>
      </c>
      <c r="H226">
        <f>IF(rolling_transitions[[#This Row],[CURRENT_SEGMENT]]=rolling_transitions[[#This Row],[PREVIOUS_SEGMENT]],1,0)</f>
        <v>0</v>
      </c>
      <c r="J226" s="1">
        <v>44498</v>
      </c>
      <c r="K226">
        <v>3147310</v>
      </c>
      <c r="L226">
        <v>2287826</v>
      </c>
      <c r="M226">
        <v>2458737</v>
      </c>
      <c r="N226">
        <v>10728475</v>
      </c>
      <c r="O226">
        <v>3254761</v>
      </c>
      <c r="P226">
        <v>11283381</v>
      </c>
    </row>
    <row r="227" spans="1:16">
      <c r="A227">
        <v>152631</v>
      </c>
      <c r="B227" t="s">
        <v>14</v>
      </c>
      <c r="C227" t="s">
        <v>15</v>
      </c>
      <c r="D227" s="1">
        <v>44197</v>
      </c>
      <c r="E227">
        <v>4</v>
      </c>
      <c r="F227" s="17">
        <v>5</v>
      </c>
      <c r="G227">
        <v>51</v>
      </c>
      <c r="H227">
        <f>IF(rolling_transitions[[#This Row],[CURRENT_SEGMENT]]=rolling_transitions[[#This Row],[PREVIOUS_SEGMENT]],1,0)</f>
        <v>0</v>
      </c>
      <c r="J227" s="1">
        <v>44505</v>
      </c>
      <c r="K227">
        <v>3168510</v>
      </c>
      <c r="L227">
        <v>2296622</v>
      </c>
      <c r="M227">
        <v>2480614</v>
      </c>
      <c r="N227">
        <v>10711378</v>
      </c>
      <c r="O227">
        <v>3243596</v>
      </c>
      <c r="P227">
        <v>11304816</v>
      </c>
    </row>
    <row r="228" spans="1:16">
      <c r="A228">
        <v>10376031</v>
      </c>
      <c r="B228" t="s">
        <v>144</v>
      </c>
      <c r="C228" t="s">
        <v>144</v>
      </c>
      <c r="D228" s="1">
        <v>44197</v>
      </c>
      <c r="E228">
        <v>6</v>
      </c>
      <c r="F228" s="17">
        <v>6</v>
      </c>
      <c r="G228">
        <v>51</v>
      </c>
      <c r="H228">
        <f>IF(rolling_transitions[[#This Row],[CURRENT_SEGMENT]]=rolling_transitions[[#This Row],[PREVIOUS_SEGMENT]],1,0)</f>
        <v>1</v>
      </c>
      <c r="J228" s="1">
        <v>44512</v>
      </c>
      <c r="K228">
        <v>3173144</v>
      </c>
      <c r="L228">
        <v>2292255</v>
      </c>
      <c r="M228">
        <v>2497584</v>
      </c>
      <c r="N228">
        <v>10684665</v>
      </c>
      <c r="O228">
        <v>3230540</v>
      </c>
      <c r="P228">
        <v>11366142</v>
      </c>
    </row>
    <row r="229" spans="1:16">
      <c r="A229">
        <v>235183</v>
      </c>
      <c r="B229" t="s">
        <v>14</v>
      </c>
      <c r="C229" t="s">
        <v>12</v>
      </c>
      <c r="D229" s="1">
        <v>44197</v>
      </c>
      <c r="E229">
        <v>4</v>
      </c>
      <c r="F229" s="17">
        <v>2</v>
      </c>
      <c r="G229">
        <v>51</v>
      </c>
      <c r="H229">
        <f>IF(rolling_transitions[[#This Row],[CURRENT_SEGMENT]]=rolling_transitions[[#This Row],[PREVIOUS_SEGMENT]],1,0)</f>
        <v>0</v>
      </c>
      <c r="J229" s="1">
        <v>44519</v>
      </c>
      <c r="K229">
        <v>3191142</v>
      </c>
      <c r="L229">
        <v>2293394</v>
      </c>
      <c r="M229">
        <v>2511442</v>
      </c>
      <c r="N229">
        <v>10662216</v>
      </c>
      <c r="O229">
        <v>3217063</v>
      </c>
      <c r="P229">
        <v>11409449</v>
      </c>
    </row>
    <row r="230" spans="1:16">
      <c r="A230">
        <v>3319502</v>
      </c>
      <c r="B230" t="s">
        <v>7</v>
      </c>
      <c r="C230" t="s">
        <v>7</v>
      </c>
      <c r="D230" s="1">
        <v>44197</v>
      </c>
      <c r="E230">
        <v>1</v>
      </c>
      <c r="F230" s="17">
        <v>1</v>
      </c>
      <c r="G230">
        <v>51</v>
      </c>
      <c r="H230">
        <f>IF(rolling_transitions[[#This Row],[CURRENT_SEGMENT]]=rolling_transitions[[#This Row],[PREVIOUS_SEGMENT]],1,0)</f>
        <v>1</v>
      </c>
      <c r="J230" s="1">
        <v>44526</v>
      </c>
      <c r="K230">
        <v>3193756</v>
      </c>
      <c r="L230">
        <v>2285466</v>
      </c>
      <c r="M230">
        <v>2519255</v>
      </c>
      <c r="N230">
        <v>10650057</v>
      </c>
      <c r="O230">
        <v>3181395</v>
      </c>
      <c r="P230">
        <v>11478971</v>
      </c>
    </row>
    <row r="231" spans="1:16">
      <c r="A231">
        <v>2</v>
      </c>
      <c r="B231" t="s">
        <v>13</v>
      </c>
      <c r="C231" t="s">
        <v>144</v>
      </c>
      <c r="D231" s="1">
        <v>44197</v>
      </c>
      <c r="E231">
        <v>3</v>
      </c>
      <c r="F231" s="17">
        <v>6</v>
      </c>
      <c r="G231">
        <v>51</v>
      </c>
      <c r="H231">
        <f>IF(rolling_transitions[[#This Row],[CURRENT_SEGMENT]]=rolling_transitions[[#This Row],[PREVIOUS_SEGMENT]],1,0)</f>
        <v>0</v>
      </c>
      <c r="J231" s="1">
        <v>44533</v>
      </c>
      <c r="K231">
        <v>3219874</v>
      </c>
      <c r="L231">
        <v>2299275</v>
      </c>
      <c r="M231">
        <v>2526252</v>
      </c>
      <c r="N231">
        <v>10658501</v>
      </c>
      <c r="O231">
        <v>3109028</v>
      </c>
      <c r="P231">
        <v>11521571</v>
      </c>
    </row>
    <row r="232" spans="1:16">
      <c r="A232">
        <v>19</v>
      </c>
      <c r="B232" t="s">
        <v>7</v>
      </c>
      <c r="C232" t="s">
        <v>144</v>
      </c>
      <c r="D232" s="1">
        <v>44197</v>
      </c>
      <c r="E232">
        <v>1</v>
      </c>
      <c r="F232" s="17">
        <v>6</v>
      </c>
      <c r="G232">
        <v>51</v>
      </c>
      <c r="H232">
        <f>IF(rolling_transitions[[#This Row],[CURRENT_SEGMENT]]=rolling_transitions[[#This Row],[PREVIOUS_SEGMENT]],1,0)</f>
        <v>0</v>
      </c>
      <c r="J232" s="1">
        <v>44540</v>
      </c>
      <c r="K232">
        <v>3268135</v>
      </c>
      <c r="L232">
        <v>2337479</v>
      </c>
      <c r="M232">
        <v>2517031</v>
      </c>
      <c r="N232">
        <v>10676222</v>
      </c>
      <c r="O232">
        <v>3074398</v>
      </c>
      <c r="P232">
        <v>11543049</v>
      </c>
    </row>
    <row r="233" spans="1:16">
      <c r="A233">
        <v>2343354</v>
      </c>
      <c r="B233" t="s">
        <v>15</v>
      </c>
      <c r="C233" t="s">
        <v>15</v>
      </c>
      <c r="D233" s="1">
        <v>44197</v>
      </c>
      <c r="E233">
        <v>5</v>
      </c>
      <c r="F233" s="17">
        <v>5</v>
      </c>
      <c r="G233">
        <v>51</v>
      </c>
      <c r="H233">
        <f>IF(rolling_transitions[[#This Row],[CURRENT_SEGMENT]]=rolling_transitions[[#This Row],[PREVIOUS_SEGMENT]],1,0)</f>
        <v>1</v>
      </c>
      <c r="J233" s="1">
        <v>44547</v>
      </c>
      <c r="K233">
        <v>3322890</v>
      </c>
      <c r="L233">
        <v>2384912</v>
      </c>
      <c r="M233">
        <v>2501840</v>
      </c>
      <c r="N233">
        <v>10703648</v>
      </c>
      <c r="O233">
        <v>3026916</v>
      </c>
      <c r="P233">
        <v>11496437</v>
      </c>
    </row>
    <row r="234" spans="1:16">
      <c r="A234">
        <v>482763</v>
      </c>
      <c r="B234" t="s">
        <v>144</v>
      </c>
      <c r="C234" t="s">
        <v>15</v>
      </c>
      <c r="D234" s="1">
        <v>44197</v>
      </c>
      <c r="E234">
        <v>6</v>
      </c>
      <c r="F234" s="17">
        <v>5</v>
      </c>
      <c r="G234">
        <v>51</v>
      </c>
      <c r="H234">
        <f>IF(rolling_transitions[[#This Row],[CURRENT_SEGMENT]]=rolling_transitions[[#This Row],[PREVIOUS_SEGMENT]],1,0)</f>
        <v>0</v>
      </c>
    </row>
    <row r="235" spans="1:16">
      <c r="A235">
        <v>68429</v>
      </c>
      <c r="B235" t="s">
        <v>7</v>
      </c>
      <c r="C235" t="s">
        <v>13</v>
      </c>
      <c r="D235" s="1">
        <v>44197</v>
      </c>
      <c r="E235">
        <v>1</v>
      </c>
      <c r="F235" s="17">
        <v>3</v>
      </c>
      <c r="G235">
        <v>51</v>
      </c>
      <c r="H235">
        <f>IF(rolling_transitions[[#This Row],[CURRENT_SEGMENT]]=rolling_transitions[[#This Row],[PREVIOUS_SEGMENT]],1,0)</f>
        <v>0</v>
      </c>
    </row>
    <row r="236" spans="1:16">
      <c r="A236">
        <v>66853</v>
      </c>
      <c r="B236" t="s">
        <v>13</v>
      </c>
      <c r="C236" t="s">
        <v>7</v>
      </c>
      <c r="D236" s="1">
        <v>44197</v>
      </c>
      <c r="E236">
        <v>3</v>
      </c>
      <c r="F236" s="17">
        <v>1</v>
      </c>
      <c r="G236">
        <v>51</v>
      </c>
      <c r="H236">
        <f>IF(rolling_transitions[[#This Row],[CURRENT_SEGMENT]]=rolling_transitions[[#This Row],[PREVIOUS_SEGMENT]],1,0)</f>
        <v>0</v>
      </c>
    </row>
    <row r="237" spans="1:16">
      <c r="A237">
        <v>53948</v>
      </c>
      <c r="B237" t="s">
        <v>15</v>
      </c>
      <c r="C237" t="s">
        <v>12</v>
      </c>
      <c r="D237" s="1">
        <v>44197</v>
      </c>
      <c r="E237">
        <v>5</v>
      </c>
      <c r="F237" s="17">
        <v>2</v>
      </c>
      <c r="G237">
        <v>51</v>
      </c>
      <c r="H237">
        <f>IF(rolling_transitions[[#This Row],[CURRENT_SEGMENT]]=rolling_transitions[[#This Row],[PREVIOUS_SEGMENT]],1,0)</f>
        <v>0</v>
      </c>
    </row>
    <row r="238" spans="1:16">
      <c r="A238">
        <v>277</v>
      </c>
      <c r="B238" t="s">
        <v>7</v>
      </c>
      <c r="C238" t="s">
        <v>145</v>
      </c>
      <c r="D238" s="1">
        <v>44197</v>
      </c>
      <c r="E238">
        <v>1</v>
      </c>
      <c r="F238" s="17">
        <v>99</v>
      </c>
      <c r="G238">
        <v>51</v>
      </c>
      <c r="H238">
        <f>IF(rolling_transitions[[#This Row],[CURRENT_SEGMENT]]=rolling_transitions[[#This Row],[PREVIOUS_SEGMENT]],1,0)</f>
        <v>0</v>
      </c>
    </row>
    <row r="239" spans="1:16">
      <c r="A239">
        <v>9638756</v>
      </c>
      <c r="B239" t="s">
        <v>14</v>
      </c>
      <c r="C239" t="s">
        <v>14</v>
      </c>
      <c r="D239" s="1">
        <v>44197</v>
      </c>
      <c r="E239">
        <v>4</v>
      </c>
      <c r="F239" s="17">
        <v>4</v>
      </c>
      <c r="G239">
        <v>51</v>
      </c>
      <c r="H239">
        <f>IF(rolling_transitions[[#This Row],[CURRENT_SEGMENT]]=rolling_transitions[[#This Row],[PREVIOUS_SEGMENT]],1,0)</f>
        <v>1</v>
      </c>
    </row>
    <row r="240" spans="1:16">
      <c r="A240">
        <v>4186</v>
      </c>
      <c r="B240" t="s">
        <v>12</v>
      </c>
      <c r="C240" t="s">
        <v>145</v>
      </c>
      <c r="D240" s="1">
        <v>44197</v>
      </c>
      <c r="E240">
        <v>2</v>
      </c>
      <c r="F240" s="17">
        <v>99</v>
      </c>
      <c r="G240">
        <v>51</v>
      </c>
      <c r="H240">
        <f>IF(rolling_transitions[[#This Row],[CURRENT_SEGMENT]]=rolling_transitions[[#This Row],[PREVIOUS_SEGMENT]],1,0)</f>
        <v>0</v>
      </c>
    </row>
    <row r="241" spans="1:8">
      <c r="A241">
        <v>11818</v>
      </c>
      <c r="B241" t="s">
        <v>12</v>
      </c>
      <c r="C241" t="s">
        <v>15</v>
      </c>
      <c r="D241" s="1">
        <v>44197</v>
      </c>
      <c r="E241">
        <v>2</v>
      </c>
      <c r="F241" s="17">
        <v>5</v>
      </c>
      <c r="G241">
        <v>51</v>
      </c>
      <c r="H241">
        <f>IF(rolling_transitions[[#This Row],[CURRENT_SEGMENT]]=rolling_transitions[[#This Row],[PREVIOUS_SEGMENT]],1,0)</f>
        <v>0</v>
      </c>
    </row>
    <row r="242" spans="1:8">
      <c r="A242">
        <v>5696</v>
      </c>
      <c r="B242" t="s">
        <v>13</v>
      </c>
      <c r="C242" t="s">
        <v>12</v>
      </c>
      <c r="D242" s="1">
        <v>44197</v>
      </c>
      <c r="E242">
        <v>3</v>
      </c>
      <c r="F242" s="17">
        <v>2</v>
      </c>
      <c r="G242">
        <v>51</v>
      </c>
      <c r="H242">
        <f>IF(rolling_transitions[[#This Row],[CURRENT_SEGMENT]]=rolling_transitions[[#This Row],[PREVIOUS_SEGMENT]],1,0)</f>
        <v>0</v>
      </c>
    </row>
    <row r="243" spans="1:8">
      <c r="A243">
        <v>2193454</v>
      </c>
      <c r="B243" t="s">
        <v>12</v>
      </c>
      <c r="C243" t="s">
        <v>12</v>
      </c>
      <c r="D243" s="1">
        <v>44197</v>
      </c>
      <c r="E243">
        <v>2</v>
      </c>
      <c r="F243" s="17">
        <v>2</v>
      </c>
      <c r="G243">
        <v>51</v>
      </c>
      <c r="H243">
        <f>IF(rolling_transitions[[#This Row],[CURRENT_SEGMENT]]=rolling_transitions[[#This Row],[PREVIOUS_SEGMENT]],1,0)</f>
        <v>1</v>
      </c>
    </row>
    <row r="244" spans="1:8">
      <c r="A244">
        <v>150468</v>
      </c>
      <c r="B244" t="s">
        <v>14</v>
      </c>
      <c r="C244" t="s">
        <v>13</v>
      </c>
      <c r="D244" s="1">
        <v>44197</v>
      </c>
      <c r="E244">
        <v>4</v>
      </c>
      <c r="F244" s="17">
        <v>3</v>
      </c>
      <c r="G244">
        <v>51</v>
      </c>
      <c r="H244">
        <f>IF(rolling_transitions[[#This Row],[CURRENT_SEGMENT]]=rolling_transitions[[#This Row],[PREVIOUS_SEGMENT]],1,0)</f>
        <v>0</v>
      </c>
    </row>
    <row r="245" spans="1:8">
      <c r="A245">
        <v>691</v>
      </c>
      <c r="B245" t="s">
        <v>12</v>
      </c>
      <c r="C245" t="s">
        <v>144</v>
      </c>
      <c r="D245" s="1">
        <v>44197</v>
      </c>
      <c r="E245">
        <v>2</v>
      </c>
      <c r="F245" s="17">
        <v>6</v>
      </c>
      <c r="G245">
        <v>51</v>
      </c>
      <c r="H245">
        <f>IF(rolling_transitions[[#This Row],[CURRENT_SEGMENT]]=rolling_transitions[[#This Row],[PREVIOUS_SEGMENT]],1,0)</f>
        <v>0</v>
      </c>
    </row>
    <row r="246" spans="1:8">
      <c r="A246">
        <v>16049</v>
      </c>
      <c r="B246" t="s">
        <v>15</v>
      </c>
      <c r="C246" t="s">
        <v>7</v>
      </c>
      <c r="D246" s="1">
        <v>44190</v>
      </c>
      <c r="E246">
        <v>5</v>
      </c>
      <c r="F246" s="17">
        <v>1</v>
      </c>
      <c r="G246">
        <v>52</v>
      </c>
      <c r="H246">
        <f>IF(rolling_transitions[[#This Row],[CURRENT_SEGMENT]]=rolling_transitions[[#This Row],[PREVIOUS_SEGMENT]],1,0)</f>
        <v>0</v>
      </c>
    </row>
    <row r="247" spans="1:8">
      <c r="A247">
        <v>154809</v>
      </c>
      <c r="B247" t="s">
        <v>13</v>
      </c>
      <c r="C247" t="s">
        <v>14</v>
      </c>
      <c r="D247" s="1">
        <v>44190</v>
      </c>
      <c r="E247">
        <v>3</v>
      </c>
      <c r="F247" s="17">
        <v>4</v>
      </c>
      <c r="G247">
        <v>52</v>
      </c>
      <c r="H247">
        <f>IF(rolling_transitions[[#This Row],[CURRENT_SEGMENT]]=rolling_transitions[[#This Row],[PREVIOUS_SEGMENT]],1,0)</f>
        <v>0</v>
      </c>
    </row>
    <row r="248" spans="1:8">
      <c r="A248">
        <v>804093</v>
      </c>
      <c r="B248" t="s">
        <v>15</v>
      </c>
      <c r="C248" t="s">
        <v>14</v>
      </c>
      <c r="D248" s="1">
        <v>44344</v>
      </c>
      <c r="E248">
        <v>5</v>
      </c>
      <c r="F248" s="17">
        <v>4</v>
      </c>
      <c r="G248">
        <v>30</v>
      </c>
      <c r="H248">
        <f>IF(rolling_transitions[[#This Row],[CURRENT_SEGMENT]]=rolling_transitions[[#This Row],[PREVIOUS_SEGMENT]],1,0)</f>
        <v>0</v>
      </c>
    </row>
    <row r="249" spans="1:8">
      <c r="A249">
        <v>128801</v>
      </c>
      <c r="B249" t="s">
        <v>12</v>
      </c>
      <c r="C249" t="s">
        <v>7</v>
      </c>
      <c r="D249" s="1">
        <v>44344</v>
      </c>
      <c r="E249">
        <v>2</v>
      </c>
      <c r="F249" s="17">
        <v>1</v>
      </c>
      <c r="G249">
        <v>30</v>
      </c>
      <c r="H249">
        <f>IF(rolling_transitions[[#This Row],[CURRENT_SEGMENT]]=rolling_transitions[[#This Row],[PREVIOUS_SEGMENT]],1,0)</f>
        <v>0</v>
      </c>
    </row>
    <row r="250" spans="1:8">
      <c r="A250">
        <v>3172087</v>
      </c>
      <c r="B250" t="s">
        <v>7</v>
      </c>
      <c r="C250" t="s">
        <v>7</v>
      </c>
      <c r="D250" s="1">
        <v>44344</v>
      </c>
      <c r="E250">
        <v>1</v>
      </c>
      <c r="F250" s="17">
        <v>1</v>
      </c>
      <c r="G250">
        <v>30</v>
      </c>
      <c r="H250">
        <f>IF(rolling_transitions[[#This Row],[CURRENT_SEGMENT]]=rolling_transitions[[#This Row],[PREVIOUS_SEGMENT]],1,0)</f>
        <v>1</v>
      </c>
    </row>
    <row r="251" spans="1:8">
      <c r="A251">
        <v>184766</v>
      </c>
      <c r="B251" t="s">
        <v>14</v>
      </c>
      <c r="C251" t="s">
        <v>145</v>
      </c>
      <c r="D251" s="1">
        <v>44344</v>
      </c>
      <c r="E251">
        <v>4</v>
      </c>
      <c r="F251" s="17">
        <v>99</v>
      </c>
      <c r="G251">
        <v>30</v>
      </c>
      <c r="H251">
        <f>IF(rolling_transitions[[#This Row],[CURRENT_SEGMENT]]=rolling_transitions[[#This Row],[PREVIOUS_SEGMENT]],1,0)</f>
        <v>0</v>
      </c>
    </row>
    <row r="252" spans="1:8">
      <c r="A252">
        <v>9343187</v>
      </c>
      <c r="B252" t="s">
        <v>14</v>
      </c>
      <c r="C252" t="s">
        <v>14</v>
      </c>
      <c r="D252" s="1">
        <v>44337</v>
      </c>
      <c r="E252">
        <v>4</v>
      </c>
      <c r="F252" s="17">
        <v>4</v>
      </c>
      <c r="G252">
        <v>31</v>
      </c>
      <c r="H252">
        <f>IF(rolling_transitions[[#This Row],[CURRENT_SEGMENT]]=rolling_transitions[[#This Row],[PREVIOUS_SEGMENT]],1,0)</f>
        <v>1</v>
      </c>
    </row>
    <row r="253" spans="1:8">
      <c r="A253">
        <v>10307931</v>
      </c>
      <c r="B253" t="s">
        <v>144</v>
      </c>
      <c r="C253" t="s">
        <v>144</v>
      </c>
      <c r="D253" s="1">
        <v>44337</v>
      </c>
      <c r="E253">
        <v>6</v>
      </c>
      <c r="F253" s="17">
        <v>6</v>
      </c>
      <c r="G253">
        <v>31</v>
      </c>
      <c r="H253">
        <f>IF(rolling_transitions[[#This Row],[CURRENT_SEGMENT]]=rolling_transitions[[#This Row],[PREVIOUS_SEGMENT]],1,0)</f>
        <v>1</v>
      </c>
    </row>
    <row r="254" spans="1:8">
      <c r="A254">
        <v>149154</v>
      </c>
      <c r="B254" t="s">
        <v>14</v>
      </c>
      <c r="C254" t="s">
        <v>13</v>
      </c>
      <c r="D254" s="1">
        <v>44337</v>
      </c>
      <c r="E254">
        <v>4</v>
      </c>
      <c r="F254" s="17">
        <v>3</v>
      </c>
      <c r="G254">
        <v>31</v>
      </c>
      <c r="H254">
        <f>IF(rolling_transitions[[#This Row],[CURRENT_SEGMENT]]=rolling_transitions[[#This Row],[PREVIOUS_SEGMENT]],1,0)</f>
        <v>0</v>
      </c>
    </row>
    <row r="255" spans="1:8">
      <c r="A255">
        <v>81927</v>
      </c>
      <c r="B255" t="s">
        <v>13</v>
      </c>
      <c r="C255" t="s">
        <v>7</v>
      </c>
      <c r="D255" s="1">
        <v>44337</v>
      </c>
      <c r="E255">
        <v>3</v>
      </c>
      <c r="F255" s="17">
        <v>1</v>
      </c>
      <c r="G255">
        <v>31</v>
      </c>
      <c r="H255">
        <f>IF(rolling_transitions[[#This Row],[CURRENT_SEGMENT]]=rolling_transitions[[#This Row],[PREVIOUS_SEGMENT]],1,0)</f>
        <v>0</v>
      </c>
    </row>
    <row r="256" spans="1:8">
      <c r="A256">
        <v>36</v>
      </c>
      <c r="B256" t="s">
        <v>7</v>
      </c>
      <c r="C256" t="s">
        <v>144</v>
      </c>
      <c r="D256" s="1">
        <v>44337</v>
      </c>
      <c r="E256">
        <v>1</v>
      </c>
      <c r="F256" s="17">
        <v>6</v>
      </c>
      <c r="G256">
        <v>31</v>
      </c>
      <c r="H256">
        <f>IF(rolling_transitions[[#This Row],[CURRENT_SEGMENT]]=rolling_transitions[[#This Row],[PREVIOUS_SEGMENT]],1,0)</f>
        <v>0</v>
      </c>
    </row>
    <row r="257" spans="1:8">
      <c r="A257">
        <v>768</v>
      </c>
      <c r="B257" t="s">
        <v>13</v>
      </c>
      <c r="C257" t="s">
        <v>15</v>
      </c>
      <c r="D257" s="1">
        <v>44337</v>
      </c>
      <c r="E257">
        <v>3</v>
      </c>
      <c r="F257" s="17">
        <v>5</v>
      </c>
      <c r="G257">
        <v>31</v>
      </c>
      <c r="H257">
        <f>IF(rolling_transitions[[#This Row],[CURRENT_SEGMENT]]=rolling_transitions[[#This Row],[PREVIOUS_SEGMENT]],1,0)</f>
        <v>0</v>
      </c>
    </row>
    <row r="258" spans="1:8">
      <c r="A258">
        <v>1016</v>
      </c>
      <c r="B258" t="s">
        <v>7</v>
      </c>
      <c r="C258" t="s">
        <v>15</v>
      </c>
      <c r="D258" s="1">
        <v>44337</v>
      </c>
      <c r="E258">
        <v>1</v>
      </c>
      <c r="F258" s="17">
        <v>5</v>
      </c>
      <c r="G258">
        <v>31</v>
      </c>
      <c r="H258">
        <f>IF(rolling_transitions[[#This Row],[CURRENT_SEGMENT]]=rolling_transitions[[#This Row],[PREVIOUS_SEGMENT]],1,0)</f>
        <v>0</v>
      </c>
    </row>
    <row r="259" spans="1:8">
      <c r="A259">
        <v>1277</v>
      </c>
      <c r="B259" t="s">
        <v>12</v>
      </c>
      <c r="C259" t="s">
        <v>144</v>
      </c>
      <c r="D259" s="1">
        <v>44337</v>
      </c>
      <c r="E259">
        <v>2</v>
      </c>
      <c r="F259" s="17">
        <v>6</v>
      </c>
      <c r="G259">
        <v>31</v>
      </c>
      <c r="H259">
        <f>IF(rolling_transitions[[#This Row],[CURRENT_SEGMENT]]=rolling_transitions[[#This Row],[PREVIOUS_SEGMENT]],1,0)</f>
        <v>0</v>
      </c>
    </row>
    <row r="260" spans="1:8">
      <c r="A260">
        <v>241114</v>
      </c>
      <c r="B260" t="s">
        <v>12</v>
      </c>
      <c r="C260" t="s">
        <v>14</v>
      </c>
      <c r="D260" s="1">
        <v>44337</v>
      </c>
      <c r="E260">
        <v>2</v>
      </c>
      <c r="F260" s="17">
        <v>4</v>
      </c>
      <c r="G260">
        <v>31</v>
      </c>
      <c r="H260">
        <f>IF(rolling_transitions[[#This Row],[CURRENT_SEGMENT]]=rolling_transitions[[#This Row],[PREVIOUS_SEGMENT]],1,0)</f>
        <v>0</v>
      </c>
    </row>
    <row r="261" spans="1:8">
      <c r="A261">
        <v>7563</v>
      </c>
      <c r="B261" t="s">
        <v>13</v>
      </c>
      <c r="C261" t="s">
        <v>12</v>
      </c>
      <c r="D261" s="1">
        <v>44337</v>
      </c>
      <c r="E261">
        <v>3</v>
      </c>
      <c r="F261" s="17">
        <v>2</v>
      </c>
      <c r="G261">
        <v>31</v>
      </c>
      <c r="H261">
        <f>IF(rolling_transitions[[#This Row],[CURRENT_SEGMENT]]=rolling_transitions[[#This Row],[PREVIOUS_SEGMENT]],1,0)</f>
        <v>0</v>
      </c>
    </row>
    <row r="262" spans="1:8">
      <c r="A262">
        <v>659</v>
      </c>
      <c r="B262" t="s">
        <v>7</v>
      </c>
      <c r="C262" t="s">
        <v>145</v>
      </c>
      <c r="D262" s="1">
        <v>44337</v>
      </c>
      <c r="E262">
        <v>1</v>
      </c>
      <c r="F262" s="17">
        <v>99</v>
      </c>
      <c r="G262">
        <v>31</v>
      </c>
      <c r="H262">
        <f>IF(rolling_transitions[[#This Row],[CURRENT_SEGMENT]]=rolling_transitions[[#This Row],[PREVIOUS_SEGMENT]],1,0)</f>
        <v>0</v>
      </c>
    </row>
    <row r="263" spans="1:8">
      <c r="A263">
        <v>17774</v>
      </c>
      <c r="B263" t="s">
        <v>15</v>
      </c>
      <c r="C263" t="s">
        <v>7</v>
      </c>
      <c r="D263" s="1">
        <v>44337</v>
      </c>
      <c r="E263">
        <v>5</v>
      </c>
      <c r="F263" s="17">
        <v>1</v>
      </c>
      <c r="G263">
        <v>31</v>
      </c>
      <c r="H263">
        <f>IF(rolling_transitions[[#This Row],[CURRENT_SEGMENT]]=rolling_transitions[[#This Row],[PREVIOUS_SEGMENT]],1,0)</f>
        <v>0</v>
      </c>
    </row>
    <row r="264" spans="1:8">
      <c r="A264">
        <v>7583</v>
      </c>
      <c r="B264" t="s">
        <v>12</v>
      </c>
      <c r="C264" t="s">
        <v>145</v>
      </c>
      <c r="D264" s="1">
        <v>44337</v>
      </c>
      <c r="E264">
        <v>2</v>
      </c>
      <c r="F264" s="17">
        <v>99</v>
      </c>
      <c r="G264">
        <v>31</v>
      </c>
      <c r="H264">
        <f>IF(rolling_transitions[[#This Row],[CURRENT_SEGMENT]]=rolling_transitions[[#This Row],[PREVIOUS_SEGMENT]],1,0)</f>
        <v>0</v>
      </c>
    </row>
    <row r="265" spans="1:8">
      <c r="A265">
        <v>211863</v>
      </c>
      <c r="B265" t="s">
        <v>14</v>
      </c>
      <c r="C265" t="s">
        <v>15</v>
      </c>
      <c r="D265" s="1">
        <v>44337</v>
      </c>
      <c r="E265">
        <v>4</v>
      </c>
      <c r="F265" s="17">
        <v>5</v>
      </c>
      <c r="G265">
        <v>31</v>
      </c>
      <c r="H265">
        <f>IF(rolling_transitions[[#This Row],[CURRENT_SEGMENT]]=rolling_transitions[[#This Row],[PREVIOUS_SEGMENT]],1,0)</f>
        <v>0</v>
      </c>
    </row>
    <row r="266" spans="1:8">
      <c r="A266">
        <v>187</v>
      </c>
      <c r="B266" t="s">
        <v>13</v>
      </c>
      <c r="C266" t="s">
        <v>145</v>
      </c>
      <c r="D266" s="1">
        <v>44337</v>
      </c>
      <c r="E266">
        <v>3</v>
      </c>
      <c r="F266" s="17">
        <v>99</v>
      </c>
      <c r="G266">
        <v>31</v>
      </c>
      <c r="H266">
        <f>IF(rolling_transitions[[#This Row],[CURRENT_SEGMENT]]=rolling_transitions[[#This Row],[PREVIOUS_SEGMENT]],1,0)</f>
        <v>0</v>
      </c>
    </row>
    <row r="267" spans="1:8">
      <c r="A267">
        <v>158185</v>
      </c>
      <c r="B267" t="s">
        <v>13</v>
      </c>
      <c r="C267" t="s">
        <v>14</v>
      </c>
      <c r="D267" s="1">
        <v>44337</v>
      </c>
      <c r="E267">
        <v>3</v>
      </c>
      <c r="F267" s="17">
        <v>4</v>
      </c>
      <c r="G267">
        <v>31</v>
      </c>
      <c r="H267">
        <f>IF(rolling_transitions[[#This Row],[CURRENT_SEGMENT]]=rolling_transitions[[#This Row],[PREVIOUS_SEGMENT]],1,0)</f>
        <v>0</v>
      </c>
    </row>
    <row r="268" spans="1:8">
      <c r="A268">
        <v>443660</v>
      </c>
      <c r="B268" t="s">
        <v>144</v>
      </c>
      <c r="C268" t="s">
        <v>15</v>
      </c>
      <c r="D268" s="1">
        <v>44337</v>
      </c>
      <c r="E268">
        <v>6</v>
      </c>
      <c r="F268" s="17">
        <v>5</v>
      </c>
      <c r="G268">
        <v>31</v>
      </c>
      <c r="H268">
        <f>IF(rolling_transitions[[#This Row],[CURRENT_SEGMENT]]=rolling_transitions[[#This Row],[PREVIOUS_SEGMENT]],1,0)</f>
        <v>0</v>
      </c>
    </row>
    <row r="269" spans="1:8">
      <c r="A269">
        <v>2265000</v>
      </c>
      <c r="B269" t="s">
        <v>15</v>
      </c>
      <c r="C269" t="s">
        <v>15</v>
      </c>
      <c r="D269" s="1">
        <v>44337</v>
      </c>
      <c r="E269">
        <v>5</v>
      </c>
      <c r="F269" s="17">
        <v>5</v>
      </c>
      <c r="G269">
        <v>31</v>
      </c>
      <c r="H269">
        <f>IF(rolling_transitions[[#This Row],[CURRENT_SEGMENT]]=rolling_transitions[[#This Row],[PREVIOUS_SEGMENT]],1,0)</f>
        <v>1</v>
      </c>
    </row>
    <row r="270" spans="1:8">
      <c r="A270">
        <v>58554</v>
      </c>
      <c r="B270" t="s">
        <v>15</v>
      </c>
      <c r="C270" t="s">
        <v>12</v>
      </c>
      <c r="D270" s="1">
        <v>44337</v>
      </c>
      <c r="E270">
        <v>5</v>
      </c>
      <c r="F270" s="17">
        <v>2</v>
      </c>
      <c r="G270">
        <v>31</v>
      </c>
      <c r="H270">
        <f>IF(rolling_transitions[[#This Row],[CURRENT_SEGMENT]]=rolling_transitions[[#This Row],[PREVIOUS_SEGMENT]],1,0)</f>
        <v>0</v>
      </c>
    </row>
    <row r="271" spans="1:8">
      <c r="A271">
        <v>8</v>
      </c>
      <c r="B271" t="s">
        <v>13</v>
      </c>
      <c r="C271" t="s">
        <v>144</v>
      </c>
      <c r="D271" s="1">
        <v>44337</v>
      </c>
      <c r="E271">
        <v>3</v>
      </c>
      <c r="F271" s="17">
        <v>6</v>
      </c>
      <c r="G271">
        <v>31</v>
      </c>
      <c r="H271">
        <f>IF(rolling_transitions[[#This Row],[CURRENT_SEGMENT]]=rolling_transitions[[#This Row],[PREVIOUS_SEGMENT]],1,0)</f>
        <v>0</v>
      </c>
    </row>
    <row r="272" spans="1:8">
      <c r="A272">
        <v>14584</v>
      </c>
      <c r="B272" t="s">
        <v>7</v>
      </c>
      <c r="C272" t="s">
        <v>14</v>
      </c>
      <c r="D272" s="1">
        <v>44337</v>
      </c>
      <c r="E272">
        <v>1</v>
      </c>
      <c r="F272" s="17">
        <v>4</v>
      </c>
      <c r="G272">
        <v>31</v>
      </c>
      <c r="H272">
        <f>IF(rolling_transitions[[#This Row],[CURRENT_SEGMENT]]=rolling_transitions[[#This Row],[PREVIOUS_SEGMENT]],1,0)</f>
        <v>0</v>
      </c>
    </row>
    <row r="273" spans="1:8">
      <c r="A273">
        <v>18534</v>
      </c>
      <c r="B273" t="s">
        <v>12</v>
      </c>
      <c r="C273" t="s">
        <v>15</v>
      </c>
      <c r="D273" s="1">
        <v>44456</v>
      </c>
      <c r="E273">
        <v>2</v>
      </c>
      <c r="F273" s="17">
        <v>5</v>
      </c>
      <c r="G273">
        <v>14</v>
      </c>
      <c r="H273">
        <f>IF(rolling_transitions[[#This Row],[CURRENT_SEGMENT]]=rolling_transitions[[#This Row],[PREVIOUS_SEGMENT]],1,0)</f>
        <v>0</v>
      </c>
    </row>
    <row r="274" spans="1:8">
      <c r="A274">
        <v>16847</v>
      </c>
      <c r="B274" t="s">
        <v>7</v>
      </c>
      <c r="C274" t="s">
        <v>14</v>
      </c>
      <c r="D274" s="1">
        <v>44456</v>
      </c>
      <c r="E274">
        <v>1</v>
      </c>
      <c r="F274" s="17">
        <v>4</v>
      </c>
      <c r="G274">
        <v>14</v>
      </c>
      <c r="H274">
        <f>IF(rolling_transitions[[#This Row],[CURRENT_SEGMENT]]=rolling_transitions[[#This Row],[PREVIOUS_SEGMENT]],1,0)</f>
        <v>0</v>
      </c>
    </row>
    <row r="275" spans="1:8">
      <c r="A275">
        <v>2136354</v>
      </c>
      <c r="B275" t="s">
        <v>13</v>
      </c>
      <c r="C275" t="s">
        <v>13</v>
      </c>
      <c r="D275" s="1">
        <v>44456</v>
      </c>
      <c r="E275">
        <v>3</v>
      </c>
      <c r="F275" s="17">
        <v>3</v>
      </c>
      <c r="G275">
        <v>14</v>
      </c>
      <c r="H275">
        <f>IF(rolling_transitions[[#This Row],[CURRENT_SEGMENT]]=rolling_transitions[[#This Row],[PREVIOUS_SEGMENT]],1,0)</f>
        <v>1</v>
      </c>
    </row>
    <row r="276" spans="1:8">
      <c r="A276">
        <v>1293</v>
      </c>
      <c r="B276" t="s">
        <v>7</v>
      </c>
      <c r="C276" t="s">
        <v>15</v>
      </c>
      <c r="D276" s="1">
        <v>44456</v>
      </c>
      <c r="E276">
        <v>1</v>
      </c>
      <c r="F276" s="17">
        <v>5</v>
      </c>
      <c r="G276">
        <v>14</v>
      </c>
      <c r="H276">
        <f>IF(rolling_transitions[[#This Row],[CURRENT_SEGMENT]]=rolling_transitions[[#This Row],[PREVIOUS_SEGMENT]],1,0)</f>
        <v>0</v>
      </c>
    </row>
    <row r="277" spans="1:8">
      <c r="A277">
        <v>286351</v>
      </c>
      <c r="B277" t="s">
        <v>14</v>
      </c>
      <c r="C277" t="s">
        <v>144</v>
      </c>
      <c r="D277" s="1">
        <v>44456</v>
      </c>
      <c r="E277">
        <v>4</v>
      </c>
      <c r="F277" s="17">
        <v>6</v>
      </c>
      <c r="G277">
        <v>14</v>
      </c>
      <c r="H277">
        <f>IF(rolling_transitions[[#This Row],[CURRENT_SEGMENT]]=rolling_transitions[[#This Row],[PREVIOUS_SEGMENT]],1,0)</f>
        <v>0</v>
      </c>
    </row>
    <row r="278" spans="1:8">
      <c r="A278">
        <v>75617</v>
      </c>
      <c r="B278" t="s">
        <v>7</v>
      </c>
      <c r="C278" t="s">
        <v>13</v>
      </c>
      <c r="D278" s="1">
        <v>44456</v>
      </c>
      <c r="E278">
        <v>1</v>
      </c>
      <c r="F278" s="17">
        <v>3</v>
      </c>
      <c r="G278">
        <v>14</v>
      </c>
      <c r="H278">
        <f>IF(rolling_transitions[[#This Row],[CURRENT_SEGMENT]]=rolling_transitions[[#This Row],[PREVIOUS_SEGMENT]],1,0)</f>
        <v>0</v>
      </c>
    </row>
    <row r="279" spans="1:8">
      <c r="A279">
        <v>891</v>
      </c>
      <c r="B279" t="s">
        <v>7</v>
      </c>
      <c r="C279" t="s">
        <v>145</v>
      </c>
      <c r="D279" s="1">
        <v>44456</v>
      </c>
      <c r="E279">
        <v>1</v>
      </c>
      <c r="F279" s="17">
        <v>99</v>
      </c>
      <c r="G279">
        <v>14</v>
      </c>
      <c r="H279">
        <f>IF(rolling_transitions[[#This Row],[CURRENT_SEGMENT]]=rolling_transitions[[#This Row],[PREVIOUS_SEGMENT]],1,0)</f>
        <v>0</v>
      </c>
    </row>
    <row r="280" spans="1:8">
      <c r="A280">
        <v>5771</v>
      </c>
      <c r="B280" t="s">
        <v>12</v>
      </c>
      <c r="C280" t="s">
        <v>13</v>
      </c>
      <c r="D280" s="1">
        <v>44456</v>
      </c>
      <c r="E280">
        <v>2</v>
      </c>
      <c r="F280" s="17">
        <v>3</v>
      </c>
      <c r="G280">
        <v>14</v>
      </c>
      <c r="H280">
        <f>IF(rolling_transitions[[#This Row],[CURRENT_SEGMENT]]=rolling_transitions[[#This Row],[PREVIOUS_SEGMENT]],1,0)</f>
        <v>0</v>
      </c>
    </row>
    <row r="281" spans="1:8">
      <c r="A281">
        <v>171039</v>
      </c>
      <c r="B281" t="s">
        <v>13</v>
      </c>
      <c r="C281" t="s">
        <v>14</v>
      </c>
      <c r="D281" s="1">
        <v>44456</v>
      </c>
      <c r="E281">
        <v>3</v>
      </c>
      <c r="F281" s="17">
        <v>4</v>
      </c>
      <c r="G281">
        <v>14</v>
      </c>
      <c r="H281">
        <f>IF(rolling_transitions[[#This Row],[CURRENT_SEGMENT]]=rolling_transitions[[#This Row],[PREVIOUS_SEGMENT]],1,0)</f>
        <v>0</v>
      </c>
    </row>
    <row r="282" spans="1:8">
      <c r="A282">
        <v>36</v>
      </c>
      <c r="B282" t="s">
        <v>7</v>
      </c>
      <c r="C282" t="s">
        <v>144</v>
      </c>
      <c r="D282" s="1">
        <v>44456</v>
      </c>
      <c r="E282">
        <v>1</v>
      </c>
      <c r="F282" s="17">
        <v>6</v>
      </c>
      <c r="G282">
        <v>14</v>
      </c>
      <c r="H282">
        <f>IF(rolling_transitions[[#This Row],[CURRENT_SEGMENT]]=rolling_transitions[[#This Row],[PREVIOUS_SEGMENT]],1,0)</f>
        <v>0</v>
      </c>
    </row>
    <row r="283" spans="1:8">
      <c r="A283">
        <v>128829</v>
      </c>
      <c r="B283" t="s">
        <v>7</v>
      </c>
      <c r="C283" t="s">
        <v>12</v>
      </c>
      <c r="D283" s="1">
        <v>44456</v>
      </c>
      <c r="E283">
        <v>1</v>
      </c>
      <c r="F283" s="17">
        <v>2</v>
      </c>
      <c r="G283">
        <v>14</v>
      </c>
      <c r="H283">
        <f>IF(rolling_transitions[[#This Row],[CURRENT_SEGMENT]]=rolling_transitions[[#This Row],[PREVIOUS_SEGMENT]],1,0)</f>
        <v>0</v>
      </c>
    </row>
    <row r="284" spans="1:8">
      <c r="A284">
        <v>278</v>
      </c>
      <c r="B284" t="s">
        <v>13</v>
      </c>
      <c r="C284" t="s">
        <v>145</v>
      </c>
      <c r="D284" s="1">
        <v>44456</v>
      </c>
      <c r="E284">
        <v>3</v>
      </c>
      <c r="F284" s="17">
        <v>99</v>
      </c>
      <c r="G284">
        <v>14</v>
      </c>
      <c r="H284">
        <f>IF(rolling_transitions[[#This Row],[CURRENT_SEGMENT]]=rolling_transitions[[#This Row],[PREVIOUS_SEGMENT]],1,0)</f>
        <v>0</v>
      </c>
    </row>
    <row r="285" spans="1:8">
      <c r="A285">
        <v>4</v>
      </c>
      <c r="B285" t="s">
        <v>13</v>
      </c>
      <c r="C285" t="s">
        <v>144</v>
      </c>
      <c r="D285" s="1">
        <v>44456</v>
      </c>
      <c r="E285">
        <v>3</v>
      </c>
      <c r="F285" s="17">
        <v>6</v>
      </c>
      <c r="G285">
        <v>14</v>
      </c>
      <c r="H285">
        <f>IF(rolling_transitions[[#This Row],[CURRENT_SEGMENT]]=rolling_transitions[[#This Row],[PREVIOUS_SEGMENT]],1,0)</f>
        <v>0</v>
      </c>
    </row>
    <row r="286" spans="1:8">
      <c r="A286">
        <v>1336</v>
      </c>
      <c r="B286" t="s">
        <v>13</v>
      </c>
      <c r="C286" t="s">
        <v>15</v>
      </c>
      <c r="D286" s="1">
        <v>44456</v>
      </c>
      <c r="E286">
        <v>3</v>
      </c>
      <c r="F286" s="17">
        <v>5</v>
      </c>
      <c r="G286">
        <v>14</v>
      </c>
      <c r="H286">
        <f>IF(rolling_transitions[[#This Row],[CURRENT_SEGMENT]]=rolling_transitions[[#This Row],[PREVIOUS_SEGMENT]],1,0)</f>
        <v>0</v>
      </c>
    </row>
    <row r="287" spans="1:8">
      <c r="A287">
        <v>10552964</v>
      </c>
      <c r="B287" t="s">
        <v>144</v>
      </c>
      <c r="C287" t="s">
        <v>144</v>
      </c>
      <c r="D287" s="1">
        <v>44449</v>
      </c>
      <c r="E287">
        <v>6</v>
      </c>
      <c r="F287" s="17">
        <v>6</v>
      </c>
      <c r="G287">
        <v>15</v>
      </c>
      <c r="H287">
        <f>IF(rolling_transitions[[#This Row],[CURRENT_SEGMENT]]=rolling_transitions[[#This Row],[PREVIOUS_SEGMENT]],1,0)</f>
        <v>1</v>
      </c>
    </row>
    <row r="288" spans="1:8">
      <c r="A288">
        <v>1378</v>
      </c>
      <c r="B288" t="s">
        <v>7</v>
      </c>
      <c r="C288" t="s">
        <v>15</v>
      </c>
      <c r="D288" s="1">
        <v>44449</v>
      </c>
      <c r="E288">
        <v>1</v>
      </c>
      <c r="F288" s="17">
        <v>5</v>
      </c>
      <c r="G288">
        <v>15</v>
      </c>
      <c r="H288">
        <f>IF(rolling_transitions[[#This Row],[CURRENT_SEGMENT]]=rolling_transitions[[#This Row],[PREVIOUS_SEGMENT]],1,0)</f>
        <v>0</v>
      </c>
    </row>
    <row r="289" spans="1:8">
      <c r="A289">
        <v>292244</v>
      </c>
      <c r="B289" t="s">
        <v>14</v>
      </c>
      <c r="C289" t="s">
        <v>144</v>
      </c>
      <c r="D289" s="1">
        <v>44449</v>
      </c>
      <c r="E289">
        <v>4</v>
      </c>
      <c r="F289" s="17">
        <v>6</v>
      </c>
      <c r="G289">
        <v>15</v>
      </c>
      <c r="H289">
        <f>IF(rolling_transitions[[#This Row],[CURRENT_SEGMENT]]=rolling_transitions[[#This Row],[PREVIOUS_SEGMENT]],1,0)</f>
        <v>0</v>
      </c>
    </row>
    <row r="290" spans="1:8">
      <c r="A290">
        <v>16</v>
      </c>
      <c r="B290" t="s">
        <v>13</v>
      </c>
      <c r="C290" t="s">
        <v>144</v>
      </c>
      <c r="D290" s="1">
        <v>44449</v>
      </c>
      <c r="E290">
        <v>3</v>
      </c>
      <c r="F290" s="17">
        <v>6</v>
      </c>
      <c r="G290">
        <v>15</v>
      </c>
      <c r="H290">
        <f>IF(rolling_transitions[[#This Row],[CURRENT_SEGMENT]]=rolling_transitions[[#This Row],[PREVIOUS_SEGMENT]],1,0)</f>
        <v>0</v>
      </c>
    </row>
    <row r="291" spans="1:8">
      <c r="A291">
        <v>74442</v>
      </c>
      <c r="B291" t="s">
        <v>7</v>
      </c>
      <c r="C291" t="s">
        <v>13</v>
      </c>
      <c r="D291" s="1">
        <v>44449</v>
      </c>
      <c r="E291">
        <v>1</v>
      </c>
      <c r="F291" s="17">
        <v>3</v>
      </c>
      <c r="G291">
        <v>15</v>
      </c>
      <c r="H291">
        <f>IF(rolling_transitions[[#This Row],[CURRENT_SEGMENT]]=rolling_transitions[[#This Row],[PREVIOUS_SEGMENT]],1,0)</f>
        <v>0</v>
      </c>
    </row>
    <row r="292" spans="1:8">
      <c r="A292">
        <v>16122</v>
      </c>
      <c r="B292" t="s">
        <v>15</v>
      </c>
      <c r="C292" t="s">
        <v>13</v>
      </c>
      <c r="D292" s="1">
        <v>44449</v>
      </c>
      <c r="E292">
        <v>5</v>
      </c>
      <c r="F292" s="17">
        <v>3</v>
      </c>
      <c r="G292">
        <v>15</v>
      </c>
      <c r="H292">
        <f>IF(rolling_transitions[[#This Row],[CURRENT_SEGMENT]]=rolling_transitions[[#This Row],[PREVIOUS_SEGMENT]],1,0)</f>
        <v>0</v>
      </c>
    </row>
    <row r="293" spans="1:8">
      <c r="A293">
        <v>9684961</v>
      </c>
      <c r="B293" t="s">
        <v>14</v>
      </c>
      <c r="C293" t="s">
        <v>14</v>
      </c>
      <c r="D293" s="1">
        <v>44449</v>
      </c>
      <c r="E293">
        <v>4</v>
      </c>
      <c r="F293" s="17">
        <v>4</v>
      </c>
      <c r="G293">
        <v>15</v>
      </c>
      <c r="H293">
        <f>IF(rolling_transitions[[#This Row],[CURRENT_SEGMENT]]=rolling_transitions[[#This Row],[PREVIOUS_SEGMENT]],1,0)</f>
        <v>1</v>
      </c>
    </row>
    <row r="294" spans="1:8">
      <c r="A294">
        <v>386</v>
      </c>
      <c r="B294" t="s">
        <v>13</v>
      </c>
      <c r="C294" t="s">
        <v>145</v>
      </c>
      <c r="D294" s="1">
        <v>44449</v>
      </c>
      <c r="E294">
        <v>3</v>
      </c>
      <c r="F294" s="17">
        <v>99</v>
      </c>
      <c r="G294">
        <v>15</v>
      </c>
      <c r="H294">
        <f>IF(rolling_transitions[[#This Row],[CURRENT_SEGMENT]]=rolling_transitions[[#This Row],[PREVIOUS_SEGMENT]],1,0)</f>
        <v>0</v>
      </c>
    </row>
    <row r="295" spans="1:8">
      <c r="A295">
        <v>131819</v>
      </c>
      <c r="B295" t="s">
        <v>7</v>
      </c>
      <c r="C295" t="s">
        <v>12</v>
      </c>
      <c r="D295" s="1">
        <v>44449</v>
      </c>
      <c r="E295">
        <v>1</v>
      </c>
      <c r="F295" s="17">
        <v>2</v>
      </c>
      <c r="G295">
        <v>15</v>
      </c>
      <c r="H295">
        <f>IF(rolling_transitions[[#This Row],[CURRENT_SEGMENT]]=rolling_transitions[[#This Row],[PREVIOUS_SEGMENT]],1,0)</f>
        <v>0</v>
      </c>
    </row>
    <row r="296" spans="1:8">
      <c r="A296">
        <v>1846348</v>
      </c>
      <c r="B296" t="s">
        <v>12</v>
      </c>
      <c r="C296" t="s">
        <v>12</v>
      </c>
      <c r="D296" s="1">
        <v>44449</v>
      </c>
      <c r="E296">
        <v>2</v>
      </c>
      <c r="F296" s="17">
        <v>2</v>
      </c>
      <c r="G296">
        <v>15</v>
      </c>
      <c r="H296">
        <f>IF(rolling_transitions[[#This Row],[CURRENT_SEGMENT]]=rolling_transitions[[#This Row],[PREVIOUS_SEGMENT]],1,0)</f>
        <v>1</v>
      </c>
    </row>
    <row r="297" spans="1:8">
      <c r="A297">
        <v>870</v>
      </c>
      <c r="B297" t="s">
        <v>7</v>
      </c>
      <c r="C297" t="s">
        <v>145</v>
      </c>
      <c r="D297" s="1">
        <v>44449</v>
      </c>
      <c r="E297">
        <v>1</v>
      </c>
      <c r="F297" s="17">
        <v>99</v>
      </c>
      <c r="G297">
        <v>15</v>
      </c>
      <c r="H297">
        <f>IF(rolling_transitions[[#This Row],[CURRENT_SEGMENT]]=rolling_transitions[[#This Row],[PREVIOUS_SEGMENT]],1,0)</f>
        <v>0</v>
      </c>
    </row>
    <row r="298" spans="1:8">
      <c r="A298">
        <v>15650</v>
      </c>
      <c r="B298" t="s">
        <v>15</v>
      </c>
      <c r="C298" t="s">
        <v>7</v>
      </c>
      <c r="D298" s="1">
        <v>44449</v>
      </c>
      <c r="E298">
        <v>5</v>
      </c>
      <c r="F298" s="17">
        <v>1</v>
      </c>
      <c r="G298">
        <v>15</v>
      </c>
      <c r="H298">
        <f>IF(rolling_transitions[[#This Row],[CURRENT_SEGMENT]]=rolling_transitions[[#This Row],[PREVIOUS_SEGMENT]],1,0)</f>
        <v>0</v>
      </c>
    </row>
    <row r="299" spans="1:8">
      <c r="A299">
        <v>638086</v>
      </c>
      <c r="B299" t="s">
        <v>15</v>
      </c>
      <c r="C299" t="s">
        <v>14</v>
      </c>
      <c r="D299" s="1">
        <v>44449</v>
      </c>
      <c r="E299">
        <v>5</v>
      </c>
      <c r="F299" s="17">
        <v>4</v>
      </c>
      <c r="G299">
        <v>15</v>
      </c>
      <c r="H299">
        <f>IF(rolling_transitions[[#This Row],[CURRENT_SEGMENT]]=rolling_transitions[[#This Row],[PREVIOUS_SEGMENT]],1,0)</f>
        <v>0</v>
      </c>
    </row>
    <row r="300" spans="1:8">
      <c r="A300">
        <v>207735</v>
      </c>
      <c r="B300" t="s">
        <v>14</v>
      </c>
      <c r="C300" t="s">
        <v>145</v>
      </c>
      <c r="D300" s="1">
        <v>44463</v>
      </c>
      <c r="E300">
        <v>4</v>
      </c>
      <c r="F300" s="17">
        <v>99</v>
      </c>
      <c r="G300">
        <v>13</v>
      </c>
      <c r="H300">
        <f>IF(rolling_transitions[[#This Row],[CURRENT_SEGMENT]]=rolling_transitions[[#This Row],[PREVIOUS_SEGMENT]],1,0)</f>
        <v>0</v>
      </c>
    </row>
    <row r="301" spans="1:8">
      <c r="A301">
        <v>512548</v>
      </c>
      <c r="B301" t="s">
        <v>144</v>
      </c>
      <c r="C301" t="s">
        <v>15</v>
      </c>
      <c r="D301" s="1">
        <v>44463</v>
      </c>
      <c r="E301">
        <v>6</v>
      </c>
      <c r="F301" s="17">
        <v>5</v>
      </c>
      <c r="G301">
        <v>13</v>
      </c>
      <c r="H301">
        <f>IF(rolling_transitions[[#This Row],[CURRENT_SEGMENT]]=rolling_transitions[[#This Row],[PREVIOUS_SEGMENT]],1,0)</f>
        <v>0</v>
      </c>
    </row>
    <row r="302" spans="1:8">
      <c r="A302">
        <v>1405</v>
      </c>
      <c r="B302" t="s">
        <v>12</v>
      </c>
      <c r="C302" t="s">
        <v>144</v>
      </c>
      <c r="D302" s="1">
        <v>44463</v>
      </c>
      <c r="E302">
        <v>2</v>
      </c>
      <c r="F302" s="17">
        <v>6</v>
      </c>
      <c r="G302">
        <v>13</v>
      </c>
      <c r="H302">
        <f>IF(rolling_transitions[[#This Row],[CURRENT_SEGMENT]]=rolling_transitions[[#This Row],[PREVIOUS_SEGMENT]],1,0)</f>
        <v>0</v>
      </c>
    </row>
    <row r="303" spans="1:8">
      <c r="A303">
        <v>247543</v>
      </c>
      <c r="B303" t="s">
        <v>12</v>
      </c>
      <c r="C303" t="s">
        <v>14</v>
      </c>
      <c r="D303" s="1">
        <v>44463</v>
      </c>
      <c r="E303">
        <v>2</v>
      </c>
      <c r="F303" s="17">
        <v>4</v>
      </c>
      <c r="G303">
        <v>13</v>
      </c>
      <c r="H303">
        <f>IF(rolling_transitions[[#This Row],[CURRENT_SEGMENT]]=rolling_transitions[[#This Row],[PREVIOUS_SEGMENT]],1,0)</f>
        <v>0</v>
      </c>
    </row>
    <row r="304" spans="1:8">
      <c r="A304">
        <v>174618</v>
      </c>
      <c r="B304" t="s">
        <v>13</v>
      </c>
      <c r="C304" t="s">
        <v>14</v>
      </c>
      <c r="D304" s="1">
        <v>44463</v>
      </c>
      <c r="E304">
        <v>3</v>
      </c>
      <c r="F304" s="17">
        <v>4</v>
      </c>
      <c r="G304">
        <v>13</v>
      </c>
      <c r="H304">
        <f>IF(rolling_transitions[[#This Row],[CURRENT_SEGMENT]]=rolling_transitions[[#This Row],[PREVIOUS_SEGMENT]],1,0)</f>
        <v>0</v>
      </c>
    </row>
    <row r="305" spans="1:8">
      <c r="A305">
        <v>7901</v>
      </c>
      <c r="B305" t="s">
        <v>13</v>
      </c>
      <c r="C305" t="s">
        <v>12</v>
      </c>
      <c r="D305" s="1">
        <v>44463</v>
      </c>
      <c r="E305">
        <v>3</v>
      </c>
      <c r="F305" s="17">
        <v>2</v>
      </c>
      <c r="G305">
        <v>13</v>
      </c>
      <c r="H305">
        <f>IF(rolling_transitions[[#This Row],[CURRENT_SEGMENT]]=rolling_transitions[[#This Row],[PREVIOUS_SEGMENT]],1,0)</f>
        <v>0</v>
      </c>
    </row>
    <row r="306" spans="1:8">
      <c r="A306">
        <v>2936528</v>
      </c>
      <c r="B306" t="s">
        <v>7</v>
      </c>
      <c r="C306" t="s">
        <v>7</v>
      </c>
      <c r="D306" s="1">
        <v>44463</v>
      </c>
      <c r="E306">
        <v>1</v>
      </c>
      <c r="F306" s="17">
        <v>1</v>
      </c>
      <c r="G306">
        <v>13</v>
      </c>
      <c r="H306">
        <f>IF(rolling_transitions[[#This Row],[CURRENT_SEGMENT]]=rolling_transitions[[#This Row],[PREVIOUS_SEGMENT]],1,0)</f>
        <v>1</v>
      </c>
    </row>
    <row r="307" spans="1:8">
      <c r="A307">
        <v>16943</v>
      </c>
      <c r="B307" t="s">
        <v>7</v>
      </c>
      <c r="C307" t="s">
        <v>14</v>
      </c>
      <c r="D307" s="1">
        <v>44463</v>
      </c>
      <c r="E307">
        <v>1</v>
      </c>
      <c r="F307" s="17">
        <v>4</v>
      </c>
      <c r="G307">
        <v>13</v>
      </c>
      <c r="H307">
        <f>IF(rolling_transitions[[#This Row],[CURRENT_SEGMENT]]=rolling_transitions[[#This Row],[PREVIOUS_SEGMENT]],1,0)</f>
        <v>0</v>
      </c>
    </row>
    <row r="308" spans="1:8">
      <c r="A308">
        <v>1198</v>
      </c>
      <c r="B308" t="s">
        <v>13</v>
      </c>
      <c r="C308" t="s">
        <v>15</v>
      </c>
      <c r="D308" s="1">
        <v>44463</v>
      </c>
      <c r="E308">
        <v>3</v>
      </c>
      <c r="F308" s="17">
        <v>5</v>
      </c>
      <c r="G308">
        <v>13</v>
      </c>
      <c r="H308">
        <f>IF(rolling_transitions[[#This Row],[CURRENT_SEGMENT]]=rolling_transitions[[#This Row],[PREVIOUS_SEGMENT]],1,0)</f>
        <v>0</v>
      </c>
    </row>
    <row r="309" spans="1:8">
      <c r="A309">
        <v>10632437</v>
      </c>
      <c r="B309" t="s">
        <v>144</v>
      </c>
      <c r="C309" t="s">
        <v>144</v>
      </c>
      <c r="D309" s="1">
        <v>44463</v>
      </c>
      <c r="E309">
        <v>6</v>
      </c>
      <c r="F309" s="17">
        <v>6</v>
      </c>
      <c r="G309">
        <v>13</v>
      </c>
      <c r="H309">
        <f>IF(rolling_transitions[[#This Row],[CURRENT_SEGMENT]]=rolling_transitions[[#This Row],[PREVIOUS_SEGMENT]],1,0)</f>
        <v>1</v>
      </c>
    </row>
    <row r="310" spans="1:8">
      <c r="A310">
        <v>941</v>
      </c>
      <c r="B310" t="s">
        <v>7</v>
      </c>
      <c r="C310" t="s">
        <v>145</v>
      </c>
      <c r="D310" s="1">
        <v>44463</v>
      </c>
      <c r="E310">
        <v>1</v>
      </c>
      <c r="F310" s="17">
        <v>99</v>
      </c>
      <c r="G310">
        <v>13</v>
      </c>
      <c r="H310">
        <f>IF(rolling_transitions[[#This Row],[CURRENT_SEGMENT]]=rolling_transitions[[#This Row],[PREVIOUS_SEGMENT]],1,0)</f>
        <v>0</v>
      </c>
    </row>
    <row r="311" spans="1:8">
      <c r="A311">
        <v>17729</v>
      </c>
      <c r="B311" t="s">
        <v>15</v>
      </c>
      <c r="C311" t="s">
        <v>7</v>
      </c>
      <c r="D311" s="1">
        <v>44463</v>
      </c>
      <c r="E311">
        <v>5</v>
      </c>
      <c r="F311" s="17">
        <v>1</v>
      </c>
      <c r="G311">
        <v>13</v>
      </c>
      <c r="H311">
        <f>IF(rolling_transitions[[#This Row],[CURRENT_SEGMENT]]=rolling_transitions[[#This Row],[PREVIOUS_SEGMENT]],1,0)</f>
        <v>0</v>
      </c>
    </row>
    <row r="312" spans="1:8">
      <c r="A312">
        <v>1314</v>
      </c>
      <c r="B312" t="s">
        <v>7</v>
      </c>
      <c r="C312" t="s">
        <v>15</v>
      </c>
      <c r="D312" s="1">
        <v>44463</v>
      </c>
      <c r="E312">
        <v>1</v>
      </c>
      <c r="F312" s="17">
        <v>5</v>
      </c>
      <c r="G312">
        <v>13</v>
      </c>
      <c r="H312">
        <f>IF(rolling_transitions[[#This Row],[CURRENT_SEGMENT]]=rolling_transitions[[#This Row],[PREVIOUS_SEGMENT]],1,0)</f>
        <v>0</v>
      </c>
    </row>
    <row r="313" spans="1:8">
      <c r="A313">
        <v>10390</v>
      </c>
      <c r="B313" t="s">
        <v>12</v>
      </c>
      <c r="C313" t="s">
        <v>145</v>
      </c>
      <c r="D313" s="1">
        <v>44463</v>
      </c>
      <c r="E313">
        <v>2</v>
      </c>
      <c r="F313" s="17">
        <v>99</v>
      </c>
      <c r="G313">
        <v>13</v>
      </c>
      <c r="H313">
        <f>IF(rolling_transitions[[#This Row],[CURRENT_SEGMENT]]=rolling_transitions[[#This Row],[PREVIOUS_SEGMENT]],1,0)</f>
        <v>0</v>
      </c>
    </row>
    <row r="314" spans="1:8">
      <c r="A314">
        <v>282</v>
      </c>
      <c r="B314" t="s">
        <v>13</v>
      </c>
      <c r="C314" t="s">
        <v>145</v>
      </c>
      <c r="D314" s="1">
        <v>44463</v>
      </c>
      <c r="E314">
        <v>3</v>
      </c>
      <c r="F314" s="17">
        <v>99</v>
      </c>
      <c r="G314">
        <v>13</v>
      </c>
      <c r="H314">
        <f>IF(rolling_transitions[[#This Row],[CURRENT_SEGMENT]]=rolling_transitions[[#This Row],[PREVIOUS_SEGMENT]],1,0)</f>
        <v>0</v>
      </c>
    </row>
    <row r="315" spans="1:8">
      <c r="A315">
        <v>13</v>
      </c>
      <c r="B315" t="s">
        <v>13</v>
      </c>
      <c r="C315" t="s">
        <v>144</v>
      </c>
      <c r="D315" s="1">
        <v>44463</v>
      </c>
      <c r="E315">
        <v>3</v>
      </c>
      <c r="F315" s="17">
        <v>6</v>
      </c>
      <c r="G315">
        <v>13</v>
      </c>
      <c r="H315">
        <f>IF(rolling_transitions[[#This Row],[CURRENT_SEGMENT]]=rolling_transitions[[#This Row],[PREVIOUS_SEGMENT]],1,0)</f>
        <v>0</v>
      </c>
    </row>
    <row r="316" spans="1:8">
      <c r="A316">
        <v>57474</v>
      </c>
      <c r="B316" t="s">
        <v>15</v>
      </c>
      <c r="C316" t="s">
        <v>12</v>
      </c>
      <c r="D316" s="1">
        <v>44463</v>
      </c>
      <c r="E316">
        <v>5</v>
      </c>
      <c r="F316" s="17">
        <v>2</v>
      </c>
      <c r="G316">
        <v>13</v>
      </c>
      <c r="H316">
        <f>IF(rolling_transitions[[#This Row],[CURRENT_SEGMENT]]=rolling_transitions[[#This Row],[PREVIOUS_SEGMENT]],1,0)</f>
        <v>0</v>
      </c>
    </row>
    <row r="317" spans="1:8">
      <c r="A317">
        <v>42</v>
      </c>
      <c r="B317" t="s">
        <v>7</v>
      </c>
      <c r="C317" t="s">
        <v>144</v>
      </c>
      <c r="D317" s="1">
        <v>44463</v>
      </c>
      <c r="E317">
        <v>1</v>
      </c>
      <c r="F317" s="17">
        <v>6</v>
      </c>
      <c r="G317">
        <v>13</v>
      </c>
      <c r="H317">
        <f>IF(rolling_transitions[[#This Row],[CURRENT_SEGMENT]]=rolling_transitions[[#This Row],[PREVIOUS_SEGMENT]],1,0)</f>
        <v>0</v>
      </c>
    </row>
    <row r="318" spans="1:8">
      <c r="A318">
        <v>9671622</v>
      </c>
      <c r="B318" t="s">
        <v>14</v>
      </c>
      <c r="C318" t="s">
        <v>14</v>
      </c>
      <c r="D318" s="1">
        <v>44463</v>
      </c>
      <c r="E318">
        <v>4</v>
      </c>
      <c r="F318" s="17">
        <v>4</v>
      </c>
      <c r="G318">
        <v>13</v>
      </c>
      <c r="H318">
        <f>IF(rolling_transitions[[#This Row],[CURRENT_SEGMENT]]=rolling_transitions[[#This Row],[PREVIOUS_SEGMENT]],1,0)</f>
        <v>1</v>
      </c>
    </row>
    <row r="319" spans="1:8">
      <c r="A319">
        <v>691103</v>
      </c>
      <c r="B319" t="s">
        <v>15</v>
      </c>
      <c r="C319" t="s">
        <v>14</v>
      </c>
      <c r="D319" s="1">
        <v>44463</v>
      </c>
      <c r="E319">
        <v>5</v>
      </c>
      <c r="F319" s="17">
        <v>4</v>
      </c>
      <c r="G319">
        <v>13</v>
      </c>
      <c r="H319">
        <f>IF(rolling_transitions[[#This Row],[CURRENT_SEGMENT]]=rolling_transitions[[#This Row],[PREVIOUS_SEGMENT]],1,0)</f>
        <v>0</v>
      </c>
    </row>
    <row r="320" spans="1:8">
      <c r="A320">
        <v>12179</v>
      </c>
      <c r="B320" t="s">
        <v>14</v>
      </c>
      <c r="C320" t="s">
        <v>7</v>
      </c>
      <c r="D320" s="1">
        <v>44463</v>
      </c>
      <c r="E320">
        <v>4</v>
      </c>
      <c r="F320" s="17">
        <v>1</v>
      </c>
      <c r="G320">
        <v>13</v>
      </c>
      <c r="H320">
        <f>IF(rolling_transitions[[#This Row],[CURRENT_SEGMENT]]=rolling_transitions[[#This Row],[PREVIOUS_SEGMENT]],1,0)</f>
        <v>0</v>
      </c>
    </row>
    <row r="321" spans="1:8">
      <c r="A321">
        <v>161443</v>
      </c>
      <c r="B321" t="s">
        <v>14</v>
      </c>
      <c r="C321" t="s">
        <v>13</v>
      </c>
      <c r="D321" s="1">
        <v>44463</v>
      </c>
      <c r="E321">
        <v>4</v>
      </c>
      <c r="F321" s="17">
        <v>3</v>
      </c>
      <c r="G321">
        <v>13</v>
      </c>
      <c r="H321">
        <f>IF(rolling_transitions[[#This Row],[CURRENT_SEGMENT]]=rolling_transitions[[#This Row],[PREVIOUS_SEGMENT]],1,0)</f>
        <v>0</v>
      </c>
    </row>
    <row r="322" spans="1:8">
      <c r="A322">
        <v>215925</v>
      </c>
      <c r="B322" t="s">
        <v>14</v>
      </c>
      <c r="C322" t="s">
        <v>12</v>
      </c>
      <c r="D322" s="1">
        <v>44463</v>
      </c>
      <c r="E322">
        <v>4</v>
      </c>
      <c r="F322" s="17">
        <v>2</v>
      </c>
      <c r="G322">
        <v>13</v>
      </c>
      <c r="H322">
        <f>IF(rolling_transitions[[#This Row],[CURRENT_SEGMENT]]=rolling_transitions[[#This Row],[PREVIOUS_SEGMENT]],1,0)</f>
        <v>0</v>
      </c>
    </row>
    <row r="323" spans="1:8">
      <c r="A323">
        <v>2139851</v>
      </c>
      <c r="B323" t="s">
        <v>13</v>
      </c>
      <c r="C323" t="s">
        <v>13</v>
      </c>
      <c r="D323" s="1">
        <v>44463</v>
      </c>
      <c r="E323">
        <v>3</v>
      </c>
      <c r="F323" s="17">
        <v>3</v>
      </c>
      <c r="G323">
        <v>13</v>
      </c>
      <c r="H323">
        <f>IF(rolling_transitions[[#This Row],[CURRENT_SEGMENT]]=rolling_transitions[[#This Row],[PREVIOUS_SEGMENT]],1,0)</f>
        <v>1</v>
      </c>
    </row>
    <row r="324" spans="1:8">
      <c r="A324">
        <v>78870</v>
      </c>
      <c r="B324" t="s">
        <v>13</v>
      </c>
      <c r="C324" t="s">
        <v>7</v>
      </c>
      <c r="D324" s="1">
        <v>44463</v>
      </c>
      <c r="E324">
        <v>3</v>
      </c>
      <c r="F324" s="17">
        <v>1</v>
      </c>
      <c r="G324">
        <v>13</v>
      </c>
      <c r="H324">
        <f>IF(rolling_transitions[[#This Row],[CURRENT_SEGMENT]]=rolling_transitions[[#This Row],[PREVIOUS_SEGMENT]],1,0)</f>
        <v>0</v>
      </c>
    </row>
    <row r="325" spans="1:8">
      <c r="A325">
        <v>286772</v>
      </c>
      <c r="B325" t="s">
        <v>14</v>
      </c>
      <c r="C325" t="s">
        <v>144</v>
      </c>
      <c r="D325" s="1">
        <v>44463</v>
      </c>
      <c r="E325">
        <v>4</v>
      </c>
      <c r="F325" s="17">
        <v>6</v>
      </c>
      <c r="G325">
        <v>13</v>
      </c>
      <c r="H325">
        <f>IF(rolling_transitions[[#This Row],[CURRENT_SEGMENT]]=rolling_transitions[[#This Row],[PREVIOUS_SEGMENT]],1,0)</f>
        <v>0</v>
      </c>
    </row>
    <row r="326" spans="1:8">
      <c r="A326">
        <v>240266</v>
      </c>
      <c r="B326" t="s">
        <v>14</v>
      </c>
      <c r="C326" t="s">
        <v>15</v>
      </c>
      <c r="D326" s="1">
        <v>44463</v>
      </c>
      <c r="E326">
        <v>4</v>
      </c>
      <c r="F326" s="17">
        <v>5</v>
      </c>
      <c r="G326">
        <v>13</v>
      </c>
      <c r="H326">
        <f>IF(rolling_transitions[[#This Row],[CURRENT_SEGMENT]]=rolling_transitions[[#This Row],[PREVIOUS_SEGMENT]],1,0)</f>
        <v>0</v>
      </c>
    </row>
    <row r="327" spans="1:8">
      <c r="A327">
        <v>73987</v>
      </c>
      <c r="B327" t="s">
        <v>7</v>
      </c>
      <c r="C327" t="s">
        <v>13</v>
      </c>
      <c r="D327" s="1">
        <v>44463</v>
      </c>
      <c r="E327">
        <v>1</v>
      </c>
      <c r="F327" s="17">
        <v>3</v>
      </c>
      <c r="G327">
        <v>13</v>
      </c>
      <c r="H327">
        <f>IF(rolling_transitions[[#This Row],[CURRENT_SEGMENT]]=rolling_transitions[[#This Row],[PREVIOUS_SEGMENT]],1,0)</f>
        <v>0</v>
      </c>
    </row>
    <row r="328" spans="1:8">
      <c r="A328">
        <v>1841188</v>
      </c>
      <c r="B328" t="s">
        <v>13</v>
      </c>
      <c r="C328" t="s">
        <v>13</v>
      </c>
      <c r="D328" s="1">
        <v>44288</v>
      </c>
      <c r="E328">
        <v>3</v>
      </c>
      <c r="F328" s="17">
        <v>3</v>
      </c>
      <c r="G328">
        <v>38</v>
      </c>
      <c r="H328">
        <f>IF(rolling_transitions[[#This Row],[CURRENT_SEGMENT]]=rolling_transitions[[#This Row],[PREVIOUS_SEGMENT]],1,0)</f>
        <v>1</v>
      </c>
    </row>
    <row r="329" spans="1:8">
      <c r="A329">
        <v>1881964</v>
      </c>
      <c r="B329" t="s">
        <v>15</v>
      </c>
      <c r="C329" t="s">
        <v>15</v>
      </c>
      <c r="D329" s="1">
        <v>44288</v>
      </c>
      <c r="E329">
        <v>5</v>
      </c>
      <c r="F329" s="17">
        <v>5</v>
      </c>
      <c r="G329">
        <v>38</v>
      </c>
      <c r="H329">
        <f>IF(rolling_transitions[[#This Row],[CURRENT_SEGMENT]]=rolling_transitions[[#This Row],[PREVIOUS_SEGMENT]],1,0)</f>
        <v>1</v>
      </c>
    </row>
    <row r="330" spans="1:8">
      <c r="A330">
        <v>399259</v>
      </c>
      <c r="B330" t="s">
        <v>144</v>
      </c>
      <c r="C330" t="s">
        <v>15</v>
      </c>
      <c r="D330" s="1">
        <v>44288</v>
      </c>
      <c r="E330">
        <v>6</v>
      </c>
      <c r="F330" s="17">
        <v>5</v>
      </c>
      <c r="G330">
        <v>38</v>
      </c>
      <c r="H330">
        <f>IF(rolling_transitions[[#This Row],[CURRENT_SEGMENT]]=rolling_transitions[[#This Row],[PREVIOUS_SEGMENT]],1,0)</f>
        <v>0</v>
      </c>
    </row>
    <row r="331" spans="1:8">
      <c r="A331">
        <v>226668</v>
      </c>
      <c r="B331" t="s">
        <v>14</v>
      </c>
      <c r="C331" t="s">
        <v>15</v>
      </c>
      <c r="D331" s="1">
        <v>44288</v>
      </c>
      <c r="E331">
        <v>4</v>
      </c>
      <c r="F331" s="17">
        <v>5</v>
      </c>
      <c r="G331">
        <v>38</v>
      </c>
      <c r="H331">
        <f>IF(rolling_transitions[[#This Row],[CURRENT_SEGMENT]]=rolling_transitions[[#This Row],[PREVIOUS_SEGMENT]],1,0)</f>
        <v>0</v>
      </c>
    </row>
    <row r="332" spans="1:8">
      <c r="A332">
        <v>178288</v>
      </c>
      <c r="B332" t="s">
        <v>14</v>
      </c>
      <c r="C332" t="s">
        <v>12</v>
      </c>
      <c r="D332" s="1">
        <v>44288</v>
      </c>
      <c r="E332">
        <v>4</v>
      </c>
      <c r="F332" s="17">
        <v>2</v>
      </c>
      <c r="G332">
        <v>38</v>
      </c>
      <c r="H332">
        <f>IF(rolling_transitions[[#This Row],[CURRENT_SEGMENT]]=rolling_transitions[[#This Row],[PREVIOUS_SEGMENT]],1,0)</f>
        <v>0</v>
      </c>
    </row>
    <row r="333" spans="1:8">
      <c r="A333">
        <v>183707</v>
      </c>
      <c r="B333" t="s">
        <v>13</v>
      </c>
      <c r="C333" t="s">
        <v>14</v>
      </c>
      <c r="D333" s="1">
        <v>44288</v>
      </c>
      <c r="E333">
        <v>3</v>
      </c>
      <c r="F333" s="17">
        <v>4</v>
      </c>
      <c r="G333">
        <v>38</v>
      </c>
      <c r="H333">
        <f>IF(rolling_transitions[[#This Row],[CURRENT_SEGMENT]]=rolling_transitions[[#This Row],[PREVIOUS_SEGMENT]],1,0)</f>
        <v>0</v>
      </c>
    </row>
    <row r="334" spans="1:8">
      <c r="A334">
        <v>526834</v>
      </c>
      <c r="B334" t="s">
        <v>15</v>
      </c>
      <c r="C334" t="s">
        <v>14</v>
      </c>
      <c r="D334" s="1">
        <v>44288</v>
      </c>
      <c r="E334">
        <v>5</v>
      </c>
      <c r="F334" s="17">
        <v>4</v>
      </c>
      <c r="G334">
        <v>38</v>
      </c>
      <c r="H334">
        <f>IF(rolling_transitions[[#This Row],[CURRENT_SEGMENT]]=rolling_transitions[[#This Row],[PREVIOUS_SEGMENT]],1,0)</f>
        <v>0</v>
      </c>
    </row>
    <row r="335" spans="1:8">
      <c r="A335">
        <v>22743</v>
      </c>
      <c r="B335" t="s">
        <v>7</v>
      </c>
      <c r="C335" t="s">
        <v>14</v>
      </c>
      <c r="D335" s="1">
        <v>44288</v>
      </c>
      <c r="E335">
        <v>1</v>
      </c>
      <c r="F335" s="17">
        <v>4</v>
      </c>
      <c r="G335">
        <v>38</v>
      </c>
      <c r="H335">
        <f>IF(rolling_transitions[[#This Row],[CURRENT_SEGMENT]]=rolling_transitions[[#This Row],[PREVIOUS_SEGMENT]],1,0)</f>
        <v>0</v>
      </c>
    </row>
    <row r="336" spans="1:8">
      <c r="A336">
        <v>18324</v>
      </c>
      <c r="B336" t="s">
        <v>12</v>
      </c>
      <c r="C336" t="s">
        <v>15</v>
      </c>
      <c r="D336" s="1">
        <v>44288</v>
      </c>
      <c r="E336">
        <v>2</v>
      </c>
      <c r="F336" s="17">
        <v>5</v>
      </c>
      <c r="G336">
        <v>38</v>
      </c>
      <c r="H336">
        <f>IF(rolling_transitions[[#This Row],[CURRENT_SEGMENT]]=rolling_transitions[[#This Row],[PREVIOUS_SEGMENT]],1,0)</f>
        <v>0</v>
      </c>
    </row>
    <row r="337" spans="1:8">
      <c r="A337">
        <v>40</v>
      </c>
      <c r="B337" t="s">
        <v>7</v>
      </c>
      <c r="C337" t="s">
        <v>144</v>
      </c>
      <c r="D337" s="1">
        <v>44288</v>
      </c>
      <c r="E337">
        <v>1</v>
      </c>
      <c r="F337" s="17">
        <v>6</v>
      </c>
      <c r="G337">
        <v>38</v>
      </c>
      <c r="H337">
        <f>IF(rolling_transitions[[#This Row],[CURRENT_SEGMENT]]=rolling_transitions[[#This Row],[PREVIOUS_SEGMENT]],1,0)</f>
        <v>0</v>
      </c>
    </row>
    <row r="338" spans="1:8">
      <c r="A338">
        <v>9561</v>
      </c>
      <c r="B338" t="s">
        <v>12</v>
      </c>
      <c r="C338" t="s">
        <v>145</v>
      </c>
      <c r="D338" s="1">
        <v>44288</v>
      </c>
      <c r="E338">
        <v>2</v>
      </c>
      <c r="F338" s="17">
        <v>99</v>
      </c>
      <c r="G338">
        <v>38</v>
      </c>
      <c r="H338">
        <f>IF(rolling_transitions[[#This Row],[CURRENT_SEGMENT]]=rolling_transitions[[#This Row],[PREVIOUS_SEGMENT]],1,0)</f>
        <v>0</v>
      </c>
    </row>
    <row r="339" spans="1:8">
      <c r="A339">
        <v>188893</v>
      </c>
      <c r="B339" t="s">
        <v>7</v>
      </c>
      <c r="C339" t="s">
        <v>12</v>
      </c>
      <c r="D339" s="1">
        <v>44288</v>
      </c>
      <c r="E339">
        <v>1</v>
      </c>
      <c r="F339" s="17">
        <v>2</v>
      </c>
      <c r="G339">
        <v>38</v>
      </c>
      <c r="H339">
        <f>IF(rolling_transitions[[#This Row],[CURRENT_SEGMENT]]=rolling_transitions[[#This Row],[PREVIOUS_SEGMENT]],1,0)</f>
        <v>0</v>
      </c>
    </row>
    <row r="340" spans="1:8">
      <c r="A340">
        <v>188137</v>
      </c>
      <c r="B340" t="s">
        <v>14</v>
      </c>
      <c r="C340" t="s">
        <v>145</v>
      </c>
      <c r="D340" s="1">
        <v>44288</v>
      </c>
      <c r="E340">
        <v>4</v>
      </c>
      <c r="F340" s="17">
        <v>99</v>
      </c>
      <c r="G340">
        <v>38</v>
      </c>
      <c r="H340">
        <f>IF(rolling_transitions[[#This Row],[CURRENT_SEGMENT]]=rolling_transitions[[#This Row],[PREVIOUS_SEGMENT]],1,0)</f>
        <v>0</v>
      </c>
    </row>
    <row r="341" spans="1:8">
      <c r="A341">
        <v>9989</v>
      </c>
      <c r="B341" t="s">
        <v>15</v>
      </c>
      <c r="C341" t="s">
        <v>13</v>
      </c>
      <c r="D341" s="1">
        <v>44288</v>
      </c>
      <c r="E341">
        <v>5</v>
      </c>
      <c r="F341" s="17">
        <v>3</v>
      </c>
      <c r="G341">
        <v>38</v>
      </c>
      <c r="H341">
        <f>IF(rolling_transitions[[#This Row],[CURRENT_SEGMENT]]=rolling_transitions[[#This Row],[PREVIOUS_SEGMENT]],1,0)</f>
        <v>0</v>
      </c>
    </row>
    <row r="342" spans="1:8">
      <c r="A342">
        <v>1737</v>
      </c>
      <c r="B342" t="s">
        <v>12</v>
      </c>
      <c r="C342" t="s">
        <v>144</v>
      </c>
      <c r="D342" s="1">
        <v>44288</v>
      </c>
      <c r="E342">
        <v>2</v>
      </c>
      <c r="F342" s="17">
        <v>6</v>
      </c>
      <c r="G342">
        <v>38</v>
      </c>
      <c r="H342">
        <f>IF(rolling_transitions[[#This Row],[CURRENT_SEGMENT]]=rolling_transitions[[#This Row],[PREVIOUS_SEGMENT]],1,0)</f>
        <v>0</v>
      </c>
    </row>
    <row r="343" spans="1:8">
      <c r="A343">
        <v>924</v>
      </c>
      <c r="B343" t="s">
        <v>7</v>
      </c>
      <c r="C343" t="s">
        <v>15</v>
      </c>
      <c r="D343" s="1">
        <v>44288</v>
      </c>
      <c r="E343">
        <v>1</v>
      </c>
      <c r="F343" s="17">
        <v>5</v>
      </c>
      <c r="G343">
        <v>38</v>
      </c>
      <c r="H343">
        <f>IF(rolling_transitions[[#This Row],[CURRENT_SEGMENT]]=rolling_transitions[[#This Row],[PREVIOUS_SEGMENT]],1,0)</f>
        <v>0</v>
      </c>
    </row>
    <row r="344" spans="1:8">
      <c r="A344">
        <v>8286</v>
      </c>
      <c r="B344" t="s">
        <v>13</v>
      </c>
      <c r="C344" t="s">
        <v>12</v>
      </c>
      <c r="D344" s="1">
        <v>44288</v>
      </c>
      <c r="E344">
        <v>3</v>
      </c>
      <c r="F344" s="17">
        <v>2</v>
      </c>
      <c r="G344">
        <v>38</v>
      </c>
      <c r="H344">
        <f>IF(rolling_transitions[[#This Row],[CURRENT_SEGMENT]]=rolling_transitions[[#This Row],[PREVIOUS_SEGMENT]],1,0)</f>
        <v>0</v>
      </c>
    </row>
    <row r="345" spans="1:8">
      <c r="A345">
        <v>43971</v>
      </c>
      <c r="B345" t="s">
        <v>15</v>
      </c>
      <c r="C345" t="s">
        <v>12</v>
      </c>
      <c r="D345" s="1">
        <v>44288</v>
      </c>
      <c r="E345">
        <v>5</v>
      </c>
      <c r="F345" s="17">
        <v>2</v>
      </c>
      <c r="G345">
        <v>38</v>
      </c>
      <c r="H345">
        <f>IF(rolling_transitions[[#This Row],[CURRENT_SEGMENT]]=rolling_transitions[[#This Row],[PREVIOUS_SEGMENT]],1,0)</f>
        <v>0</v>
      </c>
    </row>
    <row r="346" spans="1:8">
      <c r="A346">
        <v>326510</v>
      </c>
      <c r="B346" t="s">
        <v>12</v>
      </c>
      <c r="C346" t="s">
        <v>14</v>
      </c>
      <c r="D346" s="1">
        <v>44288</v>
      </c>
      <c r="E346">
        <v>2</v>
      </c>
      <c r="F346" s="17">
        <v>4</v>
      </c>
      <c r="G346">
        <v>38</v>
      </c>
      <c r="H346">
        <f>IF(rolling_transitions[[#This Row],[CURRENT_SEGMENT]]=rolling_transitions[[#This Row],[PREVIOUS_SEGMENT]],1,0)</f>
        <v>0</v>
      </c>
    </row>
    <row r="347" spans="1:8">
      <c r="A347">
        <v>10560996</v>
      </c>
      <c r="B347" t="s">
        <v>144</v>
      </c>
      <c r="C347" t="s">
        <v>144</v>
      </c>
      <c r="D347" s="1">
        <v>44288</v>
      </c>
      <c r="E347">
        <v>6</v>
      </c>
      <c r="F347" s="17">
        <v>6</v>
      </c>
      <c r="G347">
        <v>38</v>
      </c>
      <c r="H347">
        <f>IF(rolling_transitions[[#This Row],[CURRENT_SEGMENT]]=rolling_transitions[[#This Row],[PREVIOUS_SEGMENT]],1,0)</f>
        <v>1</v>
      </c>
    </row>
    <row r="348" spans="1:8">
      <c r="A348">
        <v>12</v>
      </c>
      <c r="B348" t="s">
        <v>13</v>
      </c>
      <c r="C348" t="s">
        <v>144</v>
      </c>
      <c r="D348" s="1">
        <v>44288</v>
      </c>
      <c r="E348">
        <v>3</v>
      </c>
      <c r="F348" s="17">
        <v>6</v>
      </c>
      <c r="G348">
        <v>38</v>
      </c>
      <c r="H348">
        <f>IF(rolling_transitions[[#This Row],[CURRENT_SEGMENT]]=rolling_transitions[[#This Row],[PREVIOUS_SEGMENT]],1,0)</f>
        <v>0</v>
      </c>
    </row>
    <row r="349" spans="1:8">
      <c r="A349">
        <v>92271</v>
      </c>
      <c r="B349" t="s">
        <v>14</v>
      </c>
      <c r="C349" t="s">
        <v>13</v>
      </c>
      <c r="D349" s="1">
        <v>44288</v>
      </c>
      <c r="E349">
        <v>4</v>
      </c>
      <c r="F349" s="17">
        <v>3</v>
      </c>
      <c r="G349">
        <v>38</v>
      </c>
      <c r="H349">
        <f>IF(rolling_transitions[[#This Row],[CURRENT_SEGMENT]]=rolling_transitions[[#This Row],[PREVIOUS_SEGMENT]],1,0)</f>
        <v>0</v>
      </c>
    </row>
    <row r="350" spans="1:8">
      <c r="A350">
        <v>9073317</v>
      </c>
      <c r="B350" t="s">
        <v>14</v>
      </c>
      <c r="C350" t="s">
        <v>14</v>
      </c>
      <c r="D350" s="1">
        <v>44288</v>
      </c>
      <c r="E350">
        <v>4</v>
      </c>
      <c r="F350" s="17">
        <v>4</v>
      </c>
      <c r="G350">
        <v>38</v>
      </c>
      <c r="H350">
        <f>IF(rolling_transitions[[#This Row],[CURRENT_SEGMENT]]=rolling_transitions[[#This Row],[PREVIOUS_SEGMENT]],1,0)</f>
        <v>1</v>
      </c>
    </row>
    <row r="351" spans="1:8">
      <c r="A351">
        <v>178</v>
      </c>
      <c r="B351" t="s">
        <v>13</v>
      </c>
      <c r="C351" t="s">
        <v>145</v>
      </c>
      <c r="D351" s="1">
        <v>44288</v>
      </c>
      <c r="E351">
        <v>3</v>
      </c>
      <c r="F351" s="17">
        <v>99</v>
      </c>
      <c r="G351">
        <v>38</v>
      </c>
      <c r="H351">
        <f>IF(rolling_transitions[[#This Row],[CURRENT_SEGMENT]]=rolling_transitions[[#This Row],[PREVIOUS_SEGMENT]],1,0)</f>
        <v>0</v>
      </c>
    </row>
    <row r="352" spans="1:8">
      <c r="A352">
        <v>446839</v>
      </c>
      <c r="B352" t="s">
        <v>14</v>
      </c>
      <c r="C352" t="s">
        <v>144</v>
      </c>
      <c r="D352" s="1">
        <v>44288</v>
      </c>
      <c r="E352">
        <v>4</v>
      </c>
      <c r="F352" s="17">
        <v>6</v>
      </c>
      <c r="G352">
        <v>38</v>
      </c>
      <c r="H352">
        <f>IF(rolling_transitions[[#This Row],[CURRENT_SEGMENT]]=rolling_transitions[[#This Row],[PREVIOUS_SEGMENT]],1,0)</f>
        <v>0</v>
      </c>
    </row>
    <row r="353" spans="1:8">
      <c r="A353">
        <v>79832</v>
      </c>
      <c r="B353" t="s">
        <v>7</v>
      </c>
      <c r="C353" t="s">
        <v>13</v>
      </c>
      <c r="D353" s="1">
        <v>44288</v>
      </c>
      <c r="E353">
        <v>1</v>
      </c>
      <c r="F353" s="17">
        <v>3</v>
      </c>
      <c r="G353">
        <v>38</v>
      </c>
      <c r="H353">
        <f>IF(rolling_transitions[[#This Row],[CURRENT_SEGMENT]]=rolling_transitions[[#This Row],[PREVIOUS_SEGMENT]],1,0)</f>
        <v>0</v>
      </c>
    </row>
    <row r="354" spans="1:8">
      <c r="A354">
        <v>67744</v>
      </c>
      <c r="B354" t="s">
        <v>13</v>
      </c>
      <c r="C354" t="s">
        <v>7</v>
      </c>
      <c r="D354" s="1">
        <v>44288</v>
      </c>
      <c r="E354">
        <v>3</v>
      </c>
      <c r="F354" s="17">
        <v>1</v>
      </c>
      <c r="G354">
        <v>38</v>
      </c>
      <c r="H354">
        <f>IF(rolling_transitions[[#This Row],[CURRENT_SEGMENT]]=rolling_transitions[[#This Row],[PREVIOUS_SEGMENT]],1,0)</f>
        <v>0</v>
      </c>
    </row>
    <row r="355" spans="1:8">
      <c r="A355">
        <v>736</v>
      </c>
      <c r="B355" t="s">
        <v>7</v>
      </c>
      <c r="C355" t="s">
        <v>145</v>
      </c>
      <c r="D355" s="1">
        <v>44288</v>
      </c>
      <c r="E355">
        <v>1</v>
      </c>
      <c r="F355" s="17">
        <v>99</v>
      </c>
      <c r="G355">
        <v>38</v>
      </c>
      <c r="H355">
        <f>IF(rolling_transitions[[#This Row],[CURRENT_SEGMENT]]=rolling_transitions[[#This Row],[PREVIOUS_SEGMENT]],1,0)</f>
        <v>0</v>
      </c>
    </row>
    <row r="356" spans="1:8">
      <c r="A356">
        <v>1923137</v>
      </c>
      <c r="B356" t="s">
        <v>15</v>
      </c>
      <c r="C356" t="s">
        <v>15</v>
      </c>
      <c r="D356" s="1">
        <v>44281</v>
      </c>
      <c r="E356">
        <v>5</v>
      </c>
      <c r="F356" s="17">
        <v>5</v>
      </c>
      <c r="G356">
        <v>39</v>
      </c>
      <c r="H356">
        <f>IF(rolling_transitions[[#This Row],[CURRENT_SEGMENT]]=rolling_transitions[[#This Row],[PREVIOUS_SEGMENT]],1,0)</f>
        <v>1</v>
      </c>
    </row>
    <row r="357" spans="1:8">
      <c r="A357">
        <v>147087</v>
      </c>
      <c r="B357" t="s">
        <v>7</v>
      </c>
      <c r="C357" t="s">
        <v>12</v>
      </c>
      <c r="D357" s="1">
        <v>44281</v>
      </c>
      <c r="E357">
        <v>1</v>
      </c>
      <c r="F357" s="17">
        <v>2</v>
      </c>
      <c r="G357">
        <v>39</v>
      </c>
      <c r="H357">
        <f>IF(rolling_transitions[[#This Row],[CURRENT_SEGMENT]]=rolling_transitions[[#This Row],[PREVIOUS_SEGMENT]],1,0)</f>
        <v>0</v>
      </c>
    </row>
    <row r="358" spans="1:8">
      <c r="A358">
        <v>1747731</v>
      </c>
      <c r="B358" t="s">
        <v>13</v>
      </c>
      <c r="C358" t="s">
        <v>13</v>
      </c>
      <c r="D358" s="1">
        <v>44281</v>
      </c>
      <c r="E358">
        <v>3</v>
      </c>
      <c r="F358" s="17">
        <v>3</v>
      </c>
      <c r="G358">
        <v>39</v>
      </c>
      <c r="H358">
        <f>IF(rolling_transitions[[#This Row],[CURRENT_SEGMENT]]=rolling_transitions[[#This Row],[PREVIOUS_SEGMENT]],1,0)</f>
        <v>1</v>
      </c>
    </row>
    <row r="359" spans="1:8">
      <c r="A359">
        <v>15282</v>
      </c>
      <c r="B359" t="s">
        <v>12</v>
      </c>
      <c r="C359" t="s">
        <v>15</v>
      </c>
      <c r="D359" s="1">
        <v>44281</v>
      </c>
      <c r="E359">
        <v>2</v>
      </c>
      <c r="F359" s="17">
        <v>5</v>
      </c>
      <c r="G359">
        <v>39</v>
      </c>
      <c r="H359">
        <f>IF(rolling_transitions[[#This Row],[CURRENT_SEGMENT]]=rolling_transitions[[#This Row],[PREVIOUS_SEGMENT]],1,0)</f>
        <v>0</v>
      </c>
    </row>
    <row r="360" spans="1:8">
      <c r="A360">
        <v>16041</v>
      </c>
      <c r="B360" t="s">
        <v>15</v>
      </c>
      <c r="C360" t="s">
        <v>7</v>
      </c>
      <c r="D360" s="1">
        <v>44281</v>
      </c>
      <c r="E360">
        <v>5</v>
      </c>
      <c r="F360" s="17">
        <v>1</v>
      </c>
      <c r="G360">
        <v>39</v>
      </c>
      <c r="H360">
        <f>IF(rolling_transitions[[#This Row],[CURRENT_SEGMENT]]=rolling_transitions[[#This Row],[PREVIOUS_SEGMENT]],1,0)</f>
        <v>0</v>
      </c>
    </row>
    <row r="361" spans="1:8">
      <c r="A361">
        <v>7801</v>
      </c>
      <c r="B361" t="s">
        <v>12</v>
      </c>
      <c r="C361" t="s">
        <v>145</v>
      </c>
      <c r="D361" s="1">
        <v>44281</v>
      </c>
      <c r="E361">
        <v>2</v>
      </c>
      <c r="F361" s="17">
        <v>99</v>
      </c>
      <c r="G361">
        <v>39</v>
      </c>
      <c r="H361">
        <f>IF(rolling_transitions[[#This Row],[CURRENT_SEGMENT]]=rolling_transitions[[#This Row],[PREVIOUS_SEGMENT]],1,0)</f>
        <v>0</v>
      </c>
    </row>
    <row r="362" spans="1:8">
      <c r="A362">
        <v>221647</v>
      </c>
      <c r="B362" t="s">
        <v>14</v>
      </c>
      <c r="C362" t="s">
        <v>15</v>
      </c>
      <c r="D362" s="1">
        <v>44344</v>
      </c>
      <c r="E362">
        <v>4</v>
      </c>
      <c r="F362" s="17">
        <v>5</v>
      </c>
      <c r="G362">
        <v>30</v>
      </c>
      <c r="H362">
        <f>IF(rolling_transitions[[#This Row],[CURRENT_SEGMENT]]=rolling_transitions[[#This Row],[PREVIOUS_SEGMENT]],1,0)</f>
        <v>0</v>
      </c>
    </row>
    <row r="363" spans="1:8">
      <c r="A363">
        <v>1872757</v>
      </c>
      <c r="B363" t="s">
        <v>12</v>
      </c>
      <c r="C363" t="s">
        <v>12</v>
      </c>
      <c r="D363" s="1">
        <v>44344</v>
      </c>
      <c r="E363">
        <v>2</v>
      </c>
      <c r="F363" s="17">
        <v>2</v>
      </c>
      <c r="G363">
        <v>30</v>
      </c>
      <c r="H363">
        <f>IF(rolling_transitions[[#This Row],[CURRENT_SEGMENT]]=rolling_transitions[[#This Row],[PREVIOUS_SEGMENT]],1,0)</f>
        <v>1</v>
      </c>
    </row>
    <row r="364" spans="1:8">
      <c r="A364">
        <v>7532</v>
      </c>
      <c r="B364" t="s">
        <v>13</v>
      </c>
      <c r="C364" t="s">
        <v>12</v>
      </c>
      <c r="D364" s="1">
        <v>44344</v>
      </c>
      <c r="E364">
        <v>3</v>
      </c>
      <c r="F364" s="17">
        <v>2</v>
      </c>
      <c r="G364">
        <v>30</v>
      </c>
      <c r="H364">
        <f>IF(rolling_transitions[[#This Row],[CURRENT_SEGMENT]]=rolling_transitions[[#This Row],[PREVIOUS_SEGMENT]],1,0)</f>
        <v>0</v>
      </c>
    </row>
    <row r="365" spans="1:8">
      <c r="A365">
        <v>20028</v>
      </c>
      <c r="B365" t="s">
        <v>15</v>
      </c>
      <c r="C365" t="s">
        <v>7</v>
      </c>
      <c r="D365" s="1">
        <v>44344</v>
      </c>
      <c r="E365">
        <v>5</v>
      </c>
      <c r="F365" s="17">
        <v>1</v>
      </c>
      <c r="G365">
        <v>30</v>
      </c>
      <c r="H365">
        <f>IF(rolling_transitions[[#This Row],[CURRENT_SEGMENT]]=rolling_transitions[[#This Row],[PREVIOUS_SEGMENT]],1,0)</f>
        <v>0</v>
      </c>
    </row>
    <row r="366" spans="1:8">
      <c r="A366">
        <v>421932</v>
      </c>
      <c r="B366" t="s">
        <v>144</v>
      </c>
      <c r="C366" t="s">
        <v>15</v>
      </c>
      <c r="D366" s="1">
        <v>44344</v>
      </c>
      <c r="E366">
        <v>6</v>
      </c>
      <c r="F366" s="17">
        <v>5</v>
      </c>
      <c r="G366">
        <v>30</v>
      </c>
      <c r="H366">
        <f>IF(rolling_transitions[[#This Row],[CURRENT_SEGMENT]]=rolling_transitions[[#This Row],[PREVIOUS_SEGMENT]],1,0)</f>
        <v>0</v>
      </c>
    </row>
    <row r="367" spans="1:8">
      <c r="A367">
        <v>9</v>
      </c>
      <c r="B367" t="s">
        <v>13</v>
      </c>
      <c r="C367" t="s">
        <v>144</v>
      </c>
      <c r="D367" s="1">
        <v>44344</v>
      </c>
      <c r="E367">
        <v>3</v>
      </c>
      <c r="F367" s="17">
        <v>6</v>
      </c>
      <c r="G367">
        <v>30</v>
      </c>
      <c r="H367">
        <f>IF(rolling_transitions[[#This Row],[CURRENT_SEGMENT]]=rolling_transitions[[#This Row],[PREVIOUS_SEGMENT]],1,0)</f>
        <v>0</v>
      </c>
    </row>
    <row r="368" spans="1:8">
      <c r="A368">
        <v>81743</v>
      </c>
      <c r="B368" t="s">
        <v>13</v>
      </c>
      <c r="C368" t="s">
        <v>7</v>
      </c>
      <c r="D368" s="1">
        <v>44344</v>
      </c>
      <c r="E368">
        <v>3</v>
      </c>
      <c r="F368" s="17">
        <v>1</v>
      </c>
      <c r="G368">
        <v>30</v>
      </c>
      <c r="H368">
        <f>IF(rolling_transitions[[#This Row],[CURRENT_SEGMENT]]=rolling_transitions[[#This Row],[PREVIOUS_SEGMENT]],1,0)</f>
        <v>0</v>
      </c>
    </row>
    <row r="369" spans="1:8">
      <c r="A369">
        <v>210698</v>
      </c>
      <c r="B369" t="s">
        <v>14</v>
      </c>
      <c r="C369" t="s">
        <v>12</v>
      </c>
      <c r="D369" s="1">
        <v>44344</v>
      </c>
      <c r="E369">
        <v>4</v>
      </c>
      <c r="F369" s="17">
        <v>2</v>
      </c>
      <c r="G369">
        <v>30</v>
      </c>
      <c r="H369">
        <f>IF(rolling_transitions[[#This Row],[CURRENT_SEGMENT]]=rolling_transitions[[#This Row],[PREVIOUS_SEGMENT]],1,0)</f>
        <v>0</v>
      </c>
    </row>
    <row r="370" spans="1:8">
      <c r="A370">
        <v>15843</v>
      </c>
      <c r="B370" t="s">
        <v>15</v>
      </c>
      <c r="C370" t="s">
        <v>13</v>
      </c>
      <c r="D370" s="1">
        <v>44344</v>
      </c>
      <c r="E370">
        <v>5</v>
      </c>
      <c r="F370" s="17">
        <v>3</v>
      </c>
      <c r="G370">
        <v>30</v>
      </c>
      <c r="H370">
        <f>IF(rolling_transitions[[#This Row],[CURRENT_SEGMENT]]=rolling_transitions[[#This Row],[PREVIOUS_SEGMENT]],1,0)</f>
        <v>0</v>
      </c>
    </row>
    <row r="371" spans="1:8">
      <c r="A371">
        <v>10325372</v>
      </c>
      <c r="B371" t="s">
        <v>144</v>
      </c>
      <c r="C371" t="s">
        <v>144</v>
      </c>
      <c r="D371" s="1">
        <v>44344</v>
      </c>
      <c r="E371">
        <v>6</v>
      </c>
      <c r="F371" s="17">
        <v>6</v>
      </c>
      <c r="G371">
        <v>30</v>
      </c>
      <c r="H371">
        <f>IF(rolling_transitions[[#This Row],[CURRENT_SEGMENT]]=rolling_transitions[[#This Row],[PREVIOUS_SEGMENT]],1,0)</f>
        <v>1</v>
      </c>
    </row>
    <row r="372" spans="1:8">
      <c r="A372">
        <v>189</v>
      </c>
      <c r="B372" t="s">
        <v>13</v>
      </c>
      <c r="C372" t="s">
        <v>145</v>
      </c>
      <c r="D372" s="1">
        <v>44344</v>
      </c>
      <c r="E372">
        <v>3</v>
      </c>
      <c r="F372" s="17">
        <v>99</v>
      </c>
      <c r="G372">
        <v>30</v>
      </c>
      <c r="H372">
        <f>IF(rolling_transitions[[#This Row],[CURRENT_SEGMENT]]=rolling_transitions[[#This Row],[PREVIOUS_SEGMENT]],1,0)</f>
        <v>0</v>
      </c>
    </row>
    <row r="373" spans="1:8">
      <c r="A373">
        <v>161992</v>
      </c>
      <c r="B373" t="s">
        <v>13</v>
      </c>
      <c r="C373" t="s">
        <v>14</v>
      </c>
      <c r="D373" s="1">
        <v>44344</v>
      </c>
      <c r="E373">
        <v>3</v>
      </c>
      <c r="F373" s="17">
        <v>4</v>
      </c>
      <c r="G373">
        <v>30</v>
      </c>
      <c r="H373">
        <f>IF(rolling_transitions[[#This Row],[CURRENT_SEGMENT]]=rolling_transitions[[#This Row],[PREVIOUS_SEGMENT]],1,0)</f>
        <v>0</v>
      </c>
    </row>
    <row r="374" spans="1:8">
      <c r="A374">
        <v>74278</v>
      </c>
      <c r="B374" t="s">
        <v>15</v>
      </c>
      <c r="C374" t="s">
        <v>12</v>
      </c>
      <c r="D374" s="1">
        <v>44344</v>
      </c>
      <c r="E374">
        <v>5</v>
      </c>
      <c r="F374" s="17">
        <v>2</v>
      </c>
      <c r="G374">
        <v>30</v>
      </c>
      <c r="H374">
        <f>IF(rolling_transitions[[#This Row],[CURRENT_SEGMENT]]=rolling_transitions[[#This Row],[PREVIOUS_SEGMENT]],1,0)</f>
        <v>0</v>
      </c>
    </row>
    <row r="375" spans="1:8">
      <c r="A375">
        <v>8052</v>
      </c>
      <c r="B375" t="s">
        <v>12</v>
      </c>
      <c r="C375" t="s">
        <v>145</v>
      </c>
      <c r="D375" s="1">
        <v>44344</v>
      </c>
      <c r="E375">
        <v>2</v>
      </c>
      <c r="F375" s="17">
        <v>99</v>
      </c>
      <c r="G375">
        <v>30</v>
      </c>
      <c r="H375">
        <f>IF(rolling_transitions[[#This Row],[CURRENT_SEGMENT]]=rolling_transitions[[#This Row],[PREVIOUS_SEGMENT]],1,0)</f>
        <v>0</v>
      </c>
    </row>
    <row r="376" spans="1:8">
      <c r="A376">
        <v>18553</v>
      </c>
      <c r="B376" t="s">
        <v>12</v>
      </c>
      <c r="C376" t="s">
        <v>15</v>
      </c>
      <c r="D376" s="1">
        <v>44344</v>
      </c>
      <c r="E376">
        <v>2</v>
      </c>
      <c r="F376" s="17">
        <v>5</v>
      </c>
      <c r="G376">
        <v>30</v>
      </c>
      <c r="H376">
        <f>IF(rolling_transitions[[#This Row],[CURRENT_SEGMENT]]=rolling_transitions[[#This Row],[PREVIOUS_SEGMENT]],1,0)</f>
        <v>0</v>
      </c>
    </row>
    <row r="377" spans="1:8">
      <c r="A377">
        <v>316294</v>
      </c>
      <c r="B377" t="s">
        <v>14</v>
      </c>
      <c r="C377" t="s">
        <v>144</v>
      </c>
      <c r="D377" s="1">
        <v>44344</v>
      </c>
      <c r="E377">
        <v>4</v>
      </c>
      <c r="F377" s="17">
        <v>6</v>
      </c>
      <c r="G377">
        <v>30</v>
      </c>
      <c r="H377">
        <f>IF(rolling_transitions[[#This Row],[CURRENT_SEGMENT]]=rolling_transitions[[#This Row],[PREVIOUS_SEGMENT]],1,0)</f>
        <v>0</v>
      </c>
    </row>
    <row r="378" spans="1:8">
      <c r="A378">
        <v>2344766</v>
      </c>
      <c r="B378" t="s">
        <v>15</v>
      </c>
      <c r="C378" t="s">
        <v>15</v>
      </c>
      <c r="D378" s="1">
        <v>44344</v>
      </c>
      <c r="E378">
        <v>5</v>
      </c>
      <c r="F378" s="17">
        <v>5</v>
      </c>
      <c r="G378">
        <v>30</v>
      </c>
      <c r="H378">
        <f>IF(rolling_transitions[[#This Row],[CURRENT_SEGMENT]]=rolling_transitions[[#This Row],[PREVIOUS_SEGMENT]],1,0)</f>
        <v>1</v>
      </c>
    </row>
    <row r="379" spans="1:8">
      <c r="A379">
        <v>1231</v>
      </c>
      <c r="B379" t="s">
        <v>12</v>
      </c>
      <c r="C379" t="s">
        <v>144</v>
      </c>
      <c r="D379" s="1">
        <v>44344</v>
      </c>
      <c r="E379">
        <v>2</v>
      </c>
      <c r="F379" s="17">
        <v>6</v>
      </c>
      <c r="G379">
        <v>30</v>
      </c>
      <c r="H379">
        <f>IF(rolling_transitions[[#This Row],[CURRENT_SEGMENT]]=rolling_transitions[[#This Row],[PREVIOUS_SEGMENT]],1,0)</f>
        <v>0</v>
      </c>
    </row>
    <row r="380" spans="1:8">
      <c r="A380">
        <v>695</v>
      </c>
      <c r="B380" t="s">
        <v>7</v>
      </c>
      <c r="C380" t="s">
        <v>145</v>
      </c>
      <c r="D380" s="1">
        <v>44344</v>
      </c>
      <c r="E380">
        <v>1</v>
      </c>
      <c r="F380" s="17">
        <v>99</v>
      </c>
      <c r="G380">
        <v>30</v>
      </c>
      <c r="H380">
        <f>IF(rolling_transitions[[#This Row],[CURRENT_SEGMENT]]=rolling_transitions[[#This Row],[PREVIOUS_SEGMENT]],1,0)</f>
        <v>0</v>
      </c>
    </row>
    <row r="381" spans="1:8">
      <c r="A381">
        <v>1108</v>
      </c>
      <c r="B381" t="s">
        <v>7</v>
      </c>
      <c r="C381" t="s">
        <v>15</v>
      </c>
      <c r="D381" s="1">
        <v>44344</v>
      </c>
      <c r="E381">
        <v>1</v>
      </c>
      <c r="F381" s="17">
        <v>5</v>
      </c>
      <c r="G381">
        <v>30</v>
      </c>
      <c r="H381">
        <f>IF(rolling_transitions[[#This Row],[CURRENT_SEGMENT]]=rolling_transitions[[#This Row],[PREVIOUS_SEGMENT]],1,0)</f>
        <v>0</v>
      </c>
    </row>
    <row r="382" spans="1:8">
      <c r="A382">
        <v>137346</v>
      </c>
      <c r="B382" t="s">
        <v>7</v>
      </c>
      <c r="C382" t="s">
        <v>12</v>
      </c>
      <c r="D382" s="1">
        <v>44344</v>
      </c>
      <c r="E382">
        <v>1</v>
      </c>
      <c r="F382" s="17">
        <v>2</v>
      </c>
      <c r="G382">
        <v>30</v>
      </c>
      <c r="H382">
        <f>IF(rolling_transitions[[#This Row],[CURRENT_SEGMENT]]=rolling_transitions[[#This Row],[PREVIOUS_SEGMENT]],1,0)</f>
        <v>0</v>
      </c>
    </row>
    <row r="383" spans="1:8">
      <c r="A383">
        <v>2072881</v>
      </c>
      <c r="B383" t="s">
        <v>13</v>
      </c>
      <c r="C383" t="s">
        <v>13</v>
      </c>
      <c r="D383" s="1">
        <v>44344</v>
      </c>
      <c r="E383">
        <v>3</v>
      </c>
      <c r="F383" s="17">
        <v>3</v>
      </c>
      <c r="G383">
        <v>30</v>
      </c>
      <c r="H383">
        <f>IF(rolling_transitions[[#This Row],[CURRENT_SEGMENT]]=rolling_transitions[[#This Row],[PREVIOUS_SEGMENT]],1,0)</f>
        <v>1</v>
      </c>
    </row>
    <row r="384" spans="1:8">
      <c r="A384">
        <v>9196923</v>
      </c>
      <c r="B384" t="s">
        <v>14</v>
      </c>
      <c r="C384" t="s">
        <v>14</v>
      </c>
      <c r="D384" s="1">
        <v>44344</v>
      </c>
      <c r="E384">
        <v>4</v>
      </c>
      <c r="F384" s="17">
        <v>4</v>
      </c>
      <c r="G384">
        <v>30</v>
      </c>
      <c r="H384">
        <f>IF(rolling_transitions[[#This Row],[CURRENT_SEGMENT]]=rolling_transitions[[#This Row],[PREVIOUS_SEGMENT]],1,0)</f>
        <v>1</v>
      </c>
    </row>
    <row r="385" spans="1:8">
      <c r="A385">
        <v>143992</v>
      </c>
      <c r="B385" t="s">
        <v>14</v>
      </c>
      <c r="C385" t="s">
        <v>13</v>
      </c>
      <c r="D385" s="1">
        <v>44344</v>
      </c>
      <c r="E385">
        <v>4</v>
      </c>
      <c r="F385" s="17">
        <v>3</v>
      </c>
      <c r="G385">
        <v>30</v>
      </c>
      <c r="H385">
        <f>IF(rolling_transitions[[#This Row],[CURRENT_SEGMENT]]=rolling_transitions[[#This Row],[PREVIOUS_SEGMENT]],1,0)</f>
        <v>0</v>
      </c>
    </row>
    <row r="386" spans="1:8">
      <c r="A386">
        <v>11709</v>
      </c>
      <c r="B386" t="s">
        <v>14</v>
      </c>
      <c r="C386" t="s">
        <v>7</v>
      </c>
      <c r="D386" s="1">
        <v>44344</v>
      </c>
      <c r="E386">
        <v>4</v>
      </c>
      <c r="F386" s="17">
        <v>1</v>
      </c>
      <c r="G386">
        <v>30</v>
      </c>
      <c r="H386">
        <f>IF(rolling_transitions[[#This Row],[CURRENT_SEGMENT]]=rolling_transitions[[#This Row],[PREVIOUS_SEGMENT]],1,0)</f>
        <v>0</v>
      </c>
    </row>
    <row r="387" spans="1:8">
      <c r="A387">
        <v>16129</v>
      </c>
      <c r="B387" t="s">
        <v>7</v>
      </c>
      <c r="C387" t="s">
        <v>14</v>
      </c>
      <c r="D387" s="1">
        <v>44344</v>
      </c>
      <c r="E387">
        <v>1</v>
      </c>
      <c r="F387" s="17">
        <v>4</v>
      </c>
      <c r="G387">
        <v>30</v>
      </c>
      <c r="H387">
        <f>IF(rolling_transitions[[#This Row],[CURRENT_SEGMENT]]=rolling_transitions[[#This Row],[PREVIOUS_SEGMENT]],1,0)</f>
        <v>0</v>
      </c>
    </row>
    <row r="388" spans="1:8">
      <c r="A388">
        <v>70753</v>
      </c>
      <c r="B388" t="s">
        <v>7</v>
      </c>
      <c r="C388" t="s">
        <v>13</v>
      </c>
      <c r="D388" s="1">
        <v>44344</v>
      </c>
      <c r="E388">
        <v>1</v>
      </c>
      <c r="F388" s="17">
        <v>3</v>
      </c>
      <c r="G388">
        <v>30</v>
      </c>
      <c r="H388">
        <f>IF(rolling_transitions[[#This Row],[CURRENT_SEGMENT]]=rolling_transitions[[#This Row],[PREVIOUS_SEGMENT]],1,0)</f>
        <v>0</v>
      </c>
    </row>
    <row r="389" spans="1:8">
      <c r="A389">
        <v>247533</v>
      </c>
      <c r="B389" t="s">
        <v>12</v>
      </c>
      <c r="C389" t="s">
        <v>14</v>
      </c>
      <c r="D389" s="1">
        <v>44344</v>
      </c>
      <c r="E389">
        <v>2</v>
      </c>
      <c r="F389" s="17">
        <v>4</v>
      </c>
      <c r="G389">
        <v>30</v>
      </c>
      <c r="H389">
        <f>IF(rolling_transitions[[#This Row],[CURRENT_SEGMENT]]=rolling_transitions[[#This Row],[PREVIOUS_SEGMENT]],1,0)</f>
        <v>0</v>
      </c>
    </row>
    <row r="390" spans="1:8">
      <c r="A390">
        <v>146947</v>
      </c>
      <c r="B390" t="s">
        <v>7</v>
      </c>
      <c r="C390" t="s">
        <v>12</v>
      </c>
      <c r="D390" s="1">
        <v>44309</v>
      </c>
      <c r="E390">
        <v>1</v>
      </c>
      <c r="F390" s="17">
        <v>2</v>
      </c>
      <c r="G390">
        <v>35</v>
      </c>
      <c r="H390">
        <f>IF(rolling_transitions[[#This Row],[CURRENT_SEGMENT]]=rolling_transitions[[#This Row],[PREVIOUS_SEGMENT]],1,0)</f>
        <v>0</v>
      </c>
    </row>
    <row r="391" spans="1:8">
      <c r="A391">
        <v>14338</v>
      </c>
      <c r="B391" t="s">
        <v>12</v>
      </c>
      <c r="C391" t="s">
        <v>15</v>
      </c>
      <c r="D391" s="1">
        <v>44309</v>
      </c>
      <c r="E391">
        <v>2</v>
      </c>
      <c r="F391" s="17">
        <v>5</v>
      </c>
      <c r="G391">
        <v>35</v>
      </c>
      <c r="H391">
        <f>IF(rolling_transitions[[#This Row],[CURRENT_SEGMENT]]=rolling_transitions[[#This Row],[PREVIOUS_SEGMENT]],1,0)</f>
        <v>0</v>
      </c>
    </row>
    <row r="392" spans="1:8">
      <c r="A392">
        <v>15642</v>
      </c>
      <c r="B392" t="s">
        <v>7</v>
      </c>
      <c r="C392" t="s">
        <v>14</v>
      </c>
      <c r="D392" s="1">
        <v>44309</v>
      </c>
      <c r="E392">
        <v>1</v>
      </c>
      <c r="F392" s="17">
        <v>4</v>
      </c>
      <c r="G392">
        <v>35</v>
      </c>
      <c r="H392">
        <f>IF(rolling_transitions[[#This Row],[CURRENT_SEGMENT]]=rolling_transitions[[#This Row],[PREVIOUS_SEGMENT]],1,0)</f>
        <v>0</v>
      </c>
    </row>
    <row r="393" spans="1:8">
      <c r="A393">
        <v>200425</v>
      </c>
      <c r="B393" t="s">
        <v>14</v>
      </c>
      <c r="C393" t="s">
        <v>12</v>
      </c>
      <c r="D393" s="1">
        <v>44309</v>
      </c>
      <c r="E393">
        <v>4</v>
      </c>
      <c r="F393" s="17">
        <v>2</v>
      </c>
      <c r="G393">
        <v>35</v>
      </c>
      <c r="H393">
        <f>IF(rolling_transitions[[#This Row],[CURRENT_SEGMENT]]=rolling_transitions[[#This Row],[PREVIOUS_SEGMENT]],1,0)</f>
        <v>0</v>
      </c>
    </row>
    <row r="394" spans="1:8">
      <c r="A394">
        <v>196</v>
      </c>
      <c r="B394" t="s">
        <v>13</v>
      </c>
      <c r="C394" t="s">
        <v>145</v>
      </c>
      <c r="D394" s="1">
        <v>44309</v>
      </c>
      <c r="E394">
        <v>3</v>
      </c>
      <c r="F394" s="17">
        <v>99</v>
      </c>
      <c r="G394">
        <v>35</v>
      </c>
      <c r="H394">
        <f>IF(rolling_transitions[[#This Row],[CURRENT_SEGMENT]]=rolling_transitions[[#This Row],[PREVIOUS_SEGMENT]],1,0)</f>
        <v>0</v>
      </c>
    </row>
    <row r="395" spans="1:8">
      <c r="A395">
        <v>7842</v>
      </c>
      <c r="B395" t="s">
        <v>13</v>
      </c>
      <c r="C395" t="s">
        <v>12</v>
      </c>
      <c r="D395" s="1">
        <v>44309</v>
      </c>
      <c r="E395">
        <v>3</v>
      </c>
      <c r="F395" s="17">
        <v>2</v>
      </c>
      <c r="G395">
        <v>35</v>
      </c>
      <c r="H395">
        <f>IF(rolling_transitions[[#This Row],[CURRENT_SEGMENT]]=rolling_transitions[[#This Row],[PREVIOUS_SEGMENT]],1,0)</f>
        <v>0</v>
      </c>
    </row>
    <row r="396" spans="1:8">
      <c r="A396">
        <v>1988339</v>
      </c>
      <c r="B396" t="s">
        <v>15</v>
      </c>
      <c r="C396" t="s">
        <v>15</v>
      </c>
      <c r="D396" s="1">
        <v>44309</v>
      </c>
      <c r="E396">
        <v>5</v>
      </c>
      <c r="F396" s="17">
        <v>5</v>
      </c>
      <c r="G396">
        <v>35</v>
      </c>
      <c r="H396">
        <f>IF(rolling_transitions[[#This Row],[CURRENT_SEGMENT]]=rolling_transitions[[#This Row],[PREVIOUS_SEGMENT]],1,0)</f>
        <v>1</v>
      </c>
    </row>
    <row r="397" spans="1:8">
      <c r="A397">
        <v>1595</v>
      </c>
      <c r="B397" t="s">
        <v>12</v>
      </c>
      <c r="C397" t="s">
        <v>144</v>
      </c>
      <c r="D397" s="1">
        <v>44309</v>
      </c>
      <c r="E397">
        <v>2</v>
      </c>
      <c r="F397" s="17">
        <v>6</v>
      </c>
      <c r="G397">
        <v>35</v>
      </c>
      <c r="H397">
        <f>IF(rolling_transitions[[#This Row],[CURRENT_SEGMENT]]=rolling_transitions[[#This Row],[PREVIOUS_SEGMENT]],1,0)</f>
        <v>0</v>
      </c>
    </row>
    <row r="398" spans="1:8">
      <c r="A398">
        <v>187228</v>
      </c>
      <c r="B398" t="s">
        <v>14</v>
      </c>
      <c r="C398" t="s">
        <v>15</v>
      </c>
      <c r="D398" s="1">
        <v>44309</v>
      </c>
      <c r="E398">
        <v>4</v>
      </c>
      <c r="F398" s="17">
        <v>5</v>
      </c>
      <c r="G398">
        <v>35</v>
      </c>
      <c r="H398">
        <f>IF(rolling_transitions[[#This Row],[CURRENT_SEGMENT]]=rolling_transitions[[#This Row],[PREVIOUS_SEGMENT]],1,0)</f>
        <v>0</v>
      </c>
    </row>
    <row r="399" spans="1:8">
      <c r="A399">
        <v>10</v>
      </c>
      <c r="B399" t="s">
        <v>13</v>
      </c>
      <c r="C399" t="s">
        <v>144</v>
      </c>
      <c r="D399" s="1">
        <v>44309</v>
      </c>
      <c r="E399">
        <v>3</v>
      </c>
      <c r="F399" s="17">
        <v>6</v>
      </c>
      <c r="G399">
        <v>35</v>
      </c>
      <c r="H399">
        <f>IF(rolling_transitions[[#This Row],[CURRENT_SEGMENT]]=rolling_transitions[[#This Row],[PREVIOUS_SEGMENT]],1,0)</f>
        <v>0</v>
      </c>
    </row>
    <row r="400" spans="1:8">
      <c r="A400">
        <v>15704</v>
      </c>
      <c r="B400" t="s">
        <v>15</v>
      </c>
      <c r="C400" t="s">
        <v>7</v>
      </c>
      <c r="D400" s="1">
        <v>44309</v>
      </c>
      <c r="E400">
        <v>5</v>
      </c>
      <c r="F400" s="17">
        <v>1</v>
      </c>
      <c r="G400">
        <v>35</v>
      </c>
      <c r="H400">
        <f>IF(rolling_transitions[[#This Row],[CURRENT_SEGMENT]]=rolling_transitions[[#This Row],[PREVIOUS_SEGMENT]],1,0)</f>
        <v>0</v>
      </c>
    </row>
    <row r="401" spans="1:8">
      <c r="A401">
        <v>865</v>
      </c>
      <c r="B401" t="s">
        <v>7</v>
      </c>
      <c r="C401" t="s">
        <v>15</v>
      </c>
      <c r="D401" s="1">
        <v>44309</v>
      </c>
      <c r="E401">
        <v>1</v>
      </c>
      <c r="F401" s="17">
        <v>5</v>
      </c>
      <c r="G401">
        <v>35</v>
      </c>
      <c r="H401">
        <f>IF(rolling_transitions[[#This Row],[CURRENT_SEGMENT]]=rolling_transitions[[#This Row],[PREVIOUS_SEGMENT]],1,0)</f>
        <v>0</v>
      </c>
    </row>
    <row r="402" spans="1:8">
      <c r="A402">
        <v>8046</v>
      </c>
      <c r="B402" t="s">
        <v>12</v>
      </c>
      <c r="C402" t="s">
        <v>145</v>
      </c>
      <c r="D402" s="1">
        <v>44309</v>
      </c>
      <c r="E402">
        <v>2</v>
      </c>
      <c r="F402" s="17">
        <v>99</v>
      </c>
      <c r="G402">
        <v>35</v>
      </c>
      <c r="H402">
        <f>IF(rolling_transitions[[#This Row],[CURRENT_SEGMENT]]=rolling_transitions[[#This Row],[PREVIOUS_SEGMENT]],1,0)</f>
        <v>0</v>
      </c>
    </row>
    <row r="403" spans="1:8">
      <c r="A403">
        <v>3230270</v>
      </c>
      <c r="B403" t="s">
        <v>7</v>
      </c>
      <c r="C403" t="s">
        <v>7</v>
      </c>
      <c r="D403" s="1">
        <v>44309</v>
      </c>
      <c r="E403">
        <v>1</v>
      </c>
      <c r="F403" s="17">
        <v>1</v>
      </c>
      <c r="G403">
        <v>35</v>
      </c>
      <c r="H403">
        <f>IF(rolling_transitions[[#This Row],[CURRENT_SEGMENT]]=rolling_transitions[[#This Row],[PREVIOUS_SEGMENT]],1,0)</f>
        <v>1</v>
      </c>
    </row>
    <row r="404" spans="1:8">
      <c r="A404">
        <v>10417032</v>
      </c>
      <c r="B404" t="s">
        <v>144</v>
      </c>
      <c r="C404" t="s">
        <v>144</v>
      </c>
      <c r="D404" s="1">
        <v>44309</v>
      </c>
      <c r="E404">
        <v>6</v>
      </c>
      <c r="F404" s="17">
        <v>6</v>
      </c>
      <c r="G404">
        <v>35</v>
      </c>
      <c r="H404">
        <f>IF(rolling_transitions[[#This Row],[CURRENT_SEGMENT]]=rolling_transitions[[#This Row],[PREVIOUS_SEGMENT]],1,0)</f>
        <v>1</v>
      </c>
    </row>
    <row r="405" spans="1:8">
      <c r="A405">
        <v>679</v>
      </c>
      <c r="B405" t="s">
        <v>13</v>
      </c>
      <c r="C405" t="s">
        <v>15</v>
      </c>
      <c r="D405" s="1">
        <v>44309</v>
      </c>
      <c r="E405">
        <v>3</v>
      </c>
      <c r="F405" s="17">
        <v>5</v>
      </c>
      <c r="G405">
        <v>35</v>
      </c>
      <c r="H405">
        <f>IF(rolling_transitions[[#This Row],[CURRENT_SEGMENT]]=rolling_transitions[[#This Row],[PREVIOUS_SEGMENT]],1,0)</f>
        <v>0</v>
      </c>
    </row>
    <row r="406" spans="1:8">
      <c r="A406">
        <v>39</v>
      </c>
      <c r="B406" t="s">
        <v>7</v>
      </c>
      <c r="C406" t="s">
        <v>144</v>
      </c>
      <c r="D406" s="1">
        <v>44309</v>
      </c>
      <c r="E406">
        <v>1</v>
      </c>
      <c r="F406" s="17">
        <v>6</v>
      </c>
      <c r="G406">
        <v>35</v>
      </c>
      <c r="H406">
        <f>IF(rolling_transitions[[#This Row],[CURRENT_SEGMENT]]=rolling_transitions[[#This Row],[PREVIOUS_SEGMENT]],1,0)</f>
        <v>0</v>
      </c>
    </row>
    <row r="407" spans="1:8">
      <c r="A407">
        <v>121614</v>
      </c>
      <c r="B407" t="s">
        <v>12</v>
      </c>
      <c r="C407" t="s">
        <v>7</v>
      </c>
      <c r="D407" s="1">
        <v>44309</v>
      </c>
      <c r="E407">
        <v>2</v>
      </c>
      <c r="F407" s="17">
        <v>1</v>
      </c>
      <c r="G407">
        <v>35</v>
      </c>
      <c r="H407">
        <f>IF(rolling_transitions[[#This Row],[CURRENT_SEGMENT]]=rolling_transitions[[#This Row],[PREVIOUS_SEGMENT]],1,0)</f>
        <v>0</v>
      </c>
    </row>
    <row r="408" spans="1:8">
      <c r="A408">
        <v>125174</v>
      </c>
      <c r="B408" t="s">
        <v>14</v>
      </c>
      <c r="C408" t="s">
        <v>13</v>
      </c>
      <c r="D408" s="1">
        <v>44309</v>
      </c>
      <c r="E408">
        <v>4</v>
      </c>
      <c r="F408" s="17">
        <v>3</v>
      </c>
      <c r="G408">
        <v>35</v>
      </c>
      <c r="H408">
        <f>IF(rolling_transitions[[#This Row],[CURRENT_SEGMENT]]=rolling_transitions[[#This Row],[PREVIOUS_SEGMENT]],1,0)</f>
        <v>0</v>
      </c>
    </row>
    <row r="409" spans="1:8">
      <c r="A409">
        <v>173845</v>
      </c>
      <c r="B409" t="s">
        <v>14</v>
      </c>
      <c r="C409" t="s">
        <v>145</v>
      </c>
      <c r="D409" s="1">
        <v>44309</v>
      </c>
      <c r="E409">
        <v>4</v>
      </c>
      <c r="F409" s="17">
        <v>99</v>
      </c>
      <c r="G409">
        <v>35</v>
      </c>
      <c r="H409">
        <f>IF(rolling_transitions[[#This Row],[CURRENT_SEGMENT]]=rolling_transitions[[#This Row],[PREVIOUS_SEGMENT]],1,0)</f>
        <v>0</v>
      </c>
    </row>
    <row r="410" spans="1:8">
      <c r="A410">
        <v>10008</v>
      </c>
      <c r="B410" t="s">
        <v>14</v>
      </c>
      <c r="C410" t="s">
        <v>7</v>
      </c>
      <c r="D410" s="1">
        <v>44309</v>
      </c>
      <c r="E410">
        <v>4</v>
      </c>
      <c r="F410" s="17">
        <v>1</v>
      </c>
      <c r="G410">
        <v>35</v>
      </c>
      <c r="H410">
        <f>IF(rolling_transitions[[#This Row],[CURRENT_SEGMENT]]=rolling_transitions[[#This Row],[PREVIOUS_SEGMENT]],1,0)</f>
        <v>0</v>
      </c>
    </row>
    <row r="411" spans="1:8">
      <c r="A411">
        <v>9320494</v>
      </c>
      <c r="B411" t="s">
        <v>14</v>
      </c>
      <c r="C411" t="s">
        <v>14</v>
      </c>
      <c r="D411" s="1">
        <v>44309</v>
      </c>
      <c r="E411">
        <v>4</v>
      </c>
      <c r="F411" s="17">
        <v>4</v>
      </c>
      <c r="G411">
        <v>35</v>
      </c>
      <c r="H411">
        <f>IF(rolling_transitions[[#This Row],[CURRENT_SEGMENT]]=rolling_transitions[[#This Row],[PREVIOUS_SEGMENT]],1,0)</f>
        <v>1</v>
      </c>
    </row>
    <row r="412" spans="1:8">
      <c r="A412">
        <v>245181</v>
      </c>
      <c r="B412" t="s">
        <v>14</v>
      </c>
      <c r="C412" t="s">
        <v>15</v>
      </c>
      <c r="D412" s="1">
        <v>44400</v>
      </c>
      <c r="E412">
        <v>4</v>
      </c>
      <c r="F412" s="17">
        <v>5</v>
      </c>
      <c r="G412">
        <v>22</v>
      </c>
      <c r="H412">
        <f>IF(rolling_transitions[[#This Row],[CURRENT_SEGMENT]]=rolling_transitions[[#This Row],[PREVIOUS_SEGMENT]],1,0)</f>
        <v>0</v>
      </c>
    </row>
    <row r="413" spans="1:8">
      <c r="A413">
        <v>152232</v>
      </c>
      <c r="B413" t="s">
        <v>14</v>
      </c>
      <c r="C413" t="s">
        <v>13</v>
      </c>
      <c r="D413" s="1">
        <v>44400</v>
      </c>
      <c r="E413">
        <v>4</v>
      </c>
      <c r="F413" s="17">
        <v>3</v>
      </c>
      <c r="G413">
        <v>22</v>
      </c>
      <c r="H413">
        <f>IF(rolling_transitions[[#This Row],[CURRENT_SEGMENT]]=rolling_transitions[[#This Row],[PREVIOUS_SEGMENT]],1,0)</f>
        <v>0</v>
      </c>
    </row>
    <row r="414" spans="1:8">
      <c r="A414">
        <v>5236</v>
      </c>
      <c r="B414" t="s">
        <v>12</v>
      </c>
      <c r="C414" t="s">
        <v>13</v>
      </c>
      <c r="D414" s="1">
        <v>44400</v>
      </c>
      <c r="E414">
        <v>2</v>
      </c>
      <c r="F414" s="17">
        <v>3</v>
      </c>
      <c r="G414">
        <v>22</v>
      </c>
      <c r="H414">
        <f>IF(rolling_transitions[[#This Row],[CURRENT_SEGMENT]]=rolling_transitions[[#This Row],[PREVIOUS_SEGMENT]],1,0)</f>
        <v>0</v>
      </c>
    </row>
    <row r="415" spans="1:8">
      <c r="A415">
        <v>192785</v>
      </c>
      <c r="B415" t="s">
        <v>14</v>
      </c>
      <c r="C415" t="s">
        <v>145</v>
      </c>
      <c r="D415" s="1">
        <v>44400</v>
      </c>
      <c r="E415">
        <v>4</v>
      </c>
      <c r="F415" s="17">
        <v>99</v>
      </c>
      <c r="G415">
        <v>22</v>
      </c>
      <c r="H415">
        <f>IF(rolling_transitions[[#This Row],[CURRENT_SEGMENT]]=rolling_transitions[[#This Row],[PREVIOUS_SEGMENT]],1,0)</f>
        <v>0</v>
      </c>
    </row>
    <row r="416" spans="1:8">
      <c r="A416">
        <v>181771</v>
      </c>
      <c r="B416" t="s">
        <v>13</v>
      </c>
      <c r="C416" t="s">
        <v>14</v>
      </c>
      <c r="D416" s="1">
        <v>44400</v>
      </c>
      <c r="E416">
        <v>3</v>
      </c>
      <c r="F416" s="17">
        <v>4</v>
      </c>
      <c r="G416">
        <v>22</v>
      </c>
      <c r="H416">
        <f>IF(rolling_transitions[[#This Row],[CURRENT_SEGMENT]]=rolling_transitions[[#This Row],[PREVIOUS_SEGMENT]],1,0)</f>
        <v>0</v>
      </c>
    </row>
    <row r="417" spans="1:8">
      <c r="A417">
        <v>139894</v>
      </c>
      <c r="B417" t="s">
        <v>7</v>
      </c>
      <c r="C417" t="s">
        <v>12</v>
      </c>
      <c r="D417" s="1">
        <v>44400</v>
      </c>
      <c r="E417">
        <v>1</v>
      </c>
      <c r="F417" s="17">
        <v>2</v>
      </c>
      <c r="G417">
        <v>22</v>
      </c>
      <c r="H417">
        <f>IF(rolling_transitions[[#This Row],[CURRENT_SEGMENT]]=rolling_transitions[[#This Row],[PREVIOUS_SEGMENT]],1,0)</f>
        <v>0</v>
      </c>
    </row>
    <row r="418" spans="1:8">
      <c r="A418">
        <v>19110</v>
      </c>
      <c r="B418" t="s">
        <v>12</v>
      </c>
      <c r="C418" t="s">
        <v>15</v>
      </c>
      <c r="D418" s="1">
        <v>44400</v>
      </c>
      <c r="E418">
        <v>2</v>
      </c>
      <c r="F418" s="17">
        <v>5</v>
      </c>
      <c r="G418">
        <v>22</v>
      </c>
      <c r="H418">
        <f>IF(rolling_transitions[[#This Row],[CURRENT_SEGMENT]]=rolling_transitions[[#This Row],[PREVIOUS_SEGMENT]],1,0)</f>
        <v>0</v>
      </c>
    </row>
    <row r="419" spans="1:8">
      <c r="A419">
        <v>1793943</v>
      </c>
      <c r="B419" t="s">
        <v>12</v>
      </c>
      <c r="C419" t="s">
        <v>12</v>
      </c>
      <c r="D419" s="1">
        <v>44400</v>
      </c>
      <c r="E419">
        <v>2</v>
      </c>
      <c r="F419" s="17">
        <v>2</v>
      </c>
      <c r="G419">
        <v>22</v>
      </c>
      <c r="H419">
        <f>IF(rolling_transitions[[#This Row],[CURRENT_SEGMENT]]=rolling_transitions[[#This Row],[PREVIOUS_SEGMENT]],1,0)</f>
        <v>1</v>
      </c>
    </row>
    <row r="420" spans="1:8">
      <c r="A420">
        <v>2357412</v>
      </c>
      <c r="B420" t="s">
        <v>15</v>
      </c>
      <c r="C420" t="s">
        <v>15</v>
      </c>
      <c r="D420" s="1">
        <v>44400</v>
      </c>
      <c r="E420">
        <v>5</v>
      </c>
      <c r="F420" s="17">
        <v>5</v>
      </c>
      <c r="G420">
        <v>22</v>
      </c>
      <c r="H420">
        <f>IF(rolling_transitions[[#This Row],[CURRENT_SEGMENT]]=rolling_transitions[[#This Row],[PREVIOUS_SEGMENT]],1,0)</f>
        <v>1</v>
      </c>
    </row>
    <row r="421" spans="1:8">
      <c r="A421">
        <v>9602095</v>
      </c>
      <c r="B421" t="s">
        <v>14</v>
      </c>
      <c r="C421" t="s">
        <v>14</v>
      </c>
      <c r="D421" s="1">
        <v>44400</v>
      </c>
      <c r="E421">
        <v>4</v>
      </c>
      <c r="F421" s="17">
        <v>4</v>
      </c>
      <c r="G421">
        <v>22</v>
      </c>
      <c r="H421">
        <f>IF(rolling_transitions[[#This Row],[CURRENT_SEGMENT]]=rolling_transitions[[#This Row],[PREVIOUS_SEGMENT]],1,0)</f>
        <v>1</v>
      </c>
    </row>
    <row r="422" spans="1:8">
      <c r="A422">
        <v>20817</v>
      </c>
      <c r="B422" t="s">
        <v>7</v>
      </c>
      <c r="C422" t="s">
        <v>14</v>
      </c>
      <c r="D422" s="1">
        <v>44400</v>
      </c>
      <c r="E422">
        <v>1</v>
      </c>
      <c r="F422" s="17">
        <v>4</v>
      </c>
      <c r="G422">
        <v>22</v>
      </c>
      <c r="H422">
        <f>IF(rolling_transitions[[#This Row],[CURRENT_SEGMENT]]=rolling_transitions[[#This Row],[PREVIOUS_SEGMENT]],1,0)</f>
        <v>0</v>
      </c>
    </row>
    <row r="423" spans="1:8">
      <c r="A423">
        <v>3028563</v>
      </c>
      <c r="B423" t="s">
        <v>7</v>
      </c>
      <c r="C423" t="s">
        <v>7</v>
      </c>
      <c r="D423" s="1">
        <v>44393</v>
      </c>
      <c r="E423">
        <v>1</v>
      </c>
      <c r="F423" s="17">
        <v>1</v>
      </c>
      <c r="G423">
        <v>23</v>
      </c>
      <c r="H423">
        <f>IF(rolling_transitions[[#This Row],[CURRENT_SEGMENT]]=rolling_transitions[[#This Row],[PREVIOUS_SEGMENT]],1,0)</f>
        <v>1</v>
      </c>
    </row>
    <row r="424" spans="1:8">
      <c r="A424">
        <v>16095</v>
      </c>
      <c r="B424" t="s">
        <v>15</v>
      </c>
      <c r="C424" t="s">
        <v>13</v>
      </c>
      <c r="D424" s="1">
        <v>44393</v>
      </c>
      <c r="E424">
        <v>5</v>
      </c>
      <c r="F424" s="17">
        <v>3</v>
      </c>
      <c r="G424">
        <v>23</v>
      </c>
      <c r="H424">
        <f>IF(rolling_transitions[[#This Row],[CURRENT_SEGMENT]]=rolling_transitions[[#This Row],[PREVIOUS_SEGMENT]],1,0)</f>
        <v>0</v>
      </c>
    </row>
    <row r="425" spans="1:8">
      <c r="A425">
        <v>228</v>
      </c>
      <c r="B425" t="s">
        <v>13</v>
      </c>
      <c r="C425" t="s">
        <v>145</v>
      </c>
      <c r="D425" s="1">
        <v>44393</v>
      </c>
      <c r="E425">
        <v>3</v>
      </c>
      <c r="F425" s="17">
        <v>99</v>
      </c>
      <c r="G425">
        <v>23</v>
      </c>
      <c r="H425">
        <f>IF(rolling_transitions[[#This Row],[CURRENT_SEGMENT]]=rolling_transitions[[#This Row],[PREVIOUS_SEGMENT]],1,0)</f>
        <v>0</v>
      </c>
    </row>
    <row r="426" spans="1:8">
      <c r="A426">
        <v>16089</v>
      </c>
      <c r="B426" t="s">
        <v>7</v>
      </c>
      <c r="C426" t="s">
        <v>14</v>
      </c>
      <c r="D426" s="1">
        <v>44393</v>
      </c>
      <c r="E426">
        <v>1</v>
      </c>
      <c r="F426" s="17">
        <v>4</v>
      </c>
      <c r="G426">
        <v>23</v>
      </c>
      <c r="H426">
        <f>IF(rolling_transitions[[#This Row],[CURRENT_SEGMENT]]=rolling_transitions[[#This Row],[PREVIOUS_SEGMENT]],1,0)</f>
        <v>0</v>
      </c>
    </row>
    <row r="427" spans="1:8">
      <c r="A427">
        <v>78309</v>
      </c>
      <c r="B427" t="s">
        <v>13</v>
      </c>
      <c r="C427" t="s">
        <v>7</v>
      </c>
      <c r="D427" s="1">
        <v>44393</v>
      </c>
      <c r="E427">
        <v>3</v>
      </c>
      <c r="F427" s="17">
        <v>1</v>
      </c>
      <c r="G427">
        <v>23</v>
      </c>
      <c r="H427">
        <f>IF(rolling_transitions[[#This Row],[CURRENT_SEGMENT]]=rolling_transitions[[#This Row],[PREVIOUS_SEGMENT]],1,0)</f>
        <v>0</v>
      </c>
    </row>
    <row r="428" spans="1:8">
      <c r="A428">
        <v>16531</v>
      </c>
      <c r="B428" t="s">
        <v>12</v>
      </c>
      <c r="C428" t="s">
        <v>15</v>
      </c>
      <c r="D428" s="1">
        <v>44393</v>
      </c>
      <c r="E428">
        <v>2</v>
      </c>
      <c r="F428" s="17">
        <v>5</v>
      </c>
      <c r="G428">
        <v>23</v>
      </c>
      <c r="H428">
        <f>IF(rolling_transitions[[#This Row],[CURRENT_SEGMENT]]=rolling_transitions[[#This Row],[PREVIOUS_SEGMENT]],1,0)</f>
        <v>0</v>
      </c>
    </row>
    <row r="429" spans="1:8">
      <c r="A429">
        <v>7296</v>
      </c>
      <c r="B429" t="s">
        <v>13</v>
      </c>
      <c r="C429" t="s">
        <v>12</v>
      </c>
      <c r="D429" s="1">
        <v>44393</v>
      </c>
      <c r="E429">
        <v>3</v>
      </c>
      <c r="F429" s="17">
        <v>2</v>
      </c>
      <c r="G429">
        <v>23</v>
      </c>
      <c r="H429">
        <f>IF(rolling_transitions[[#This Row],[CURRENT_SEGMENT]]=rolling_transitions[[#This Row],[PREVIOUS_SEGMENT]],1,0)</f>
        <v>0</v>
      </c>
    </row>
    <row r="430" spans="1:8">
      <c r="A430">
        <v>916</v>
      </c>
      <c r="B430" t="s">
        <v>7</v>
      </c>
      <c r="C430" t="s">
        <v>15</v>
      </c>
      <c r="D430" s="1">
        <v>44393</v>
      </c>
      <c r="E430">
        <v>1</v>
      </c>
      <c r="F430" s="17">
        <v>5</v>
      </c>
      <c r="G430">
        <v>23</v>
      </c>
      <c r="H430">
        <f>IF(rolling_transitions[[#This Row],[CURRENT_SEGMENT]]=rolling_transitions[[#This Row],[PREVIOUS_SEGMENT]],1,0)</f>
        <v>0</v>
      </c>
    </row>
    <row r="431" spans="1:8">
      <c r="A431">
        <v>48</v>
      </c>
      <c r="B431" t="s">
        <v>7</v>
      </c>
      <c r="C431" t="s">
        <v>144</v>
      </c>
      <c r="D431" s="1">
        <v>44393</v>
      </c>
      <c r="E431">
        <v>1</v>
      </c>
      <c r="F431" s="17">
        <v>6</v>
      </c>
      <c r="G431">
        <v>23</v>
      </c>
      <c r="H431">
        <f>IF(rolling_transitions[[#This Row],[CURRENT_SEGMENT]]=rolling_transitions[[#This Row],[PREVIOUS_SEGMENT]],1,0)</f>
        <v>0</v>
      </c>
    </row>
    <row r="432" spans="1:8">
      <c r="A432">
        <v>1314</v>
      </c>
      <c r="B432" t="s">
        <v>12</v>
      </c>
      <c r="C432" t="s">
        <v>144</v>
      </c>
      <c r="D432" s="1">
        <v>44393</v>
      </c>
      <c r="E432">
        <v>2</v>
      </c>
      <c r="F432" s="17">
        <v>6</v>
      </c>
      <c r="G432">
        <v>23</v>
      </c>
      <c r="H432">
        <f>IF(rolling_transitions[[#This Row],[CURRENT_SEGMENT]]=rolling_transitions[[#This Row],[PREVIOUS_SEGMENT]],1,0)</f>
        <v>0</v>
      </c>
    </row>
    <row r="433" spans="1:8">
      <c r="A433">
        <v>5330</v>
      </c>
      <c r="B433" t="s">
        <v>12</v>
      </c>
      <c r="C433" t="s">
        <v>13</v>
      </c>
      <c r="D433" s="1">
        <v>44393</v>
      </c>
      <c r="E433">
        <v>2</v>
      </c>
      <c r="F433" s="17">
        <v>3</v>
      </c>
      <c r="G433">
        <v>23</v>
      </c>
      <c r="H433">
        <f>IF(rolling_transitions[[#This Row],[CURRENT_SEGMENT]]=rolling_transitions[[#This Row],[PREVIOUS_SEGMENT]],1,0)</f>
        <v>0</v>
      </c>
    </row>
    <row r="434" spans="1:8">
      <c r="A434">
        <v>154516</v>
      </c>
      <c r="B434" t="s">
        <v>14</v>
      </c>
      <c r="C434" t="s">
        <v>13</v>
      </c>
      <c r="D434" s="1">
        <v>44393</v>
      </c>
      <c r="E434">
        <v>4</v>
      </c>
      <c r="F434" s="17">
        <v>3</v>
      </c>
      <c r="G434">
        <v>23</v>
      </c>
      <c r="H434">
        <f>IF(rolling_transitions[[#This Row],[CURRENT_SEGMENT]]=rolling_transitions[[#This Row],[PREVIOUS_SEGMENT]],1,0)</f>
        <v>0</v>
      </c>
    </row>
    <row r="435" spans="1:8">
      <c r="A435">
        <v>298128</v>
      </c>
      <c r="B435" t="s">
        <v>14</v>
      </c>
      <c r="C435" t="s">
        <v>144</v>
      </c>
      <c r="D435" s="1">
        <v>44393</v>
      </c>
      <c r="E435">
        <v>4</v>
      </c>
      <c r="F435" s="17">
        <v>6</v>
      </c>
      <c r="G435">
        <v>23</v>
      </c>
      <c r="H435">
        <f>IF(rolling_transitions[[#This Row],[CURRENT_SEGMENT]]=rolling_transitions[[#This Row],[PREVIOUS_SEGMENT]],1,0)</f>
        <v>0</v>
      </c>
    </row>
    <row r="436" spans="1:8">
      <c r="A436">
        <v>847</v>
      </c>
      <c r="B436" t="s">
        <v>13</v>
      </c>
      <c r="C436" t="s">
        <v>15</v>
      </c>
      <c r="D436" s="1">
        <v>44393</v>
      </c>
      <c r="E436">
        <v>3</v>
      </c>
      <c r="F436" s="17">
        <v>5</v>
      </c>
      <c r="G436">
        <v>23</v>
      </c>
      <c r="H436">
        <f>IF(rolling_transitions[[#This Row],[CURRENT_SEGMENT]]=rolling_transitions[[#This Row],[PREVIOUS_SEGMENT]],1,0)</f>
        <v>0</v>
      </c>
    </row>
    <row r="437" spans="1:8">
      <c r="A437">
        <v>10480656</v>
      </c>
      <c r="B437" t="s">
        <v>144</v>
      </c>
      <c r="C437" t="s">
        <v>144</v>
      </c>
      <c r="D437" s="1">
        <v>44393</v>
      </c>
      <c r="E437">
        <v>6</v>
      </c>
      <c r="F437" s="17">
        <v>6</v>
      </c>
      <c r="G437">
        <v>23</v>
      </c>
      <c r="H437">
        <f>IF(rolling_transitions[[#This Row],[CURRENT_SEGMENT]]=rolling_transitions[[#This Row],[PREVIOUS_SEGMENT]],1,0)</f>
        <v>1</v>
      </c>
    </row>
    <row r="438" spans="1:8">
      <c r="A438">
        <v>10</v>
      </c>
      <c r="B438" t="s">
        <v>13</v>
      </c>
      <c r="C438" t="s">
        <v>144</v>
      </c>
      <c r="D438" s="1">
        <v>44393</v>
      </c>
      <c r="E438">
        <v>3</v>
      </c>
      <c r="F438" s="17">
        <v>6</v>
      </c>
      <c r="G438">
        <v>23</v>
      </c>
      <c r="H438">
        <f>IF(rolling_transitions[[#This Row],[CURRENT_SEGMENT]]=rolling_transitions[[#This Row],[PREVIOUS_SEGMENT]],1,0)</f>
        <v>0</v>
      </c>
    </row>
    <row r="439" spans="1:8">
      <c r="A439">
        <v>8142</v>
      </c>
      <c r="B439" t="s">
        <v>12</v>
      </c>
      <c r="C439" t="s">
        <v>145</v>
      </c>
      <c r="D439" s="1">
        <v>44393</v>
      </c>
      <c r="E439">
        <v>2</v>
      </c>
      <c r="F439" s="17">
        <v>99</v>
      </c>
      <c r="G439">
        <v>23</v>
      </c>
      <c r="H439">
        <f>IF(rolling_transitions[[#This Row],[CURRENT_SEGMENT]]=rolling_transitions[[#This Row],[PREVIOUS_SEGMENT]],1,0)</f>
        <v>0</v>
      </c>
    </row>
    <row r="440" spans="1:8">
      <c r="A440">
        <v>2377815</v>
      </c>
      <c r="B440" t="s">
        <v>15</v>
      </c>
      <c r="C440" t="s">
        <v>15</v>
      </c>
      <c r="D440" s="1">
        <v>44393</v>
      </c>
      <c r="E440">
        <v>5</v>
      </c>
      <c r="F440" s="17">
        <v>5</v>
      </c>
      <c r="G440">
        <v>23</v>
      </c>
      <c r="H440">
        <f>IF(rolling_transitions[[#This Row],[CURRENT_SEGMENT]]=rolling_transitions[[#This Row],[PREVIOUS_SEGMENT]],1,0)</f>
        <v>1</v>
      </c>
    </row>
    <row r="441" spans="1:8">
      <c r="A441">
        <v>728</v>
      </c>
      <c r="B441" t="s">
        <v>7</v>
      </c>
      <c r="C441" t="s">
        <v>145</v>
      </c>
      <c r="D441" s="1">
        <v>44393</v>
      </c>
      <c r="E441">
        <v>1</v>
      </c>
      <c r="F441" s="17">
        <v>99</v>
      </c>
      <c r="G441">
        <v>23</v>
      </c>
      <c r="H441">
        <f>IF(rolling_transitions[[#This Row],[CURRENT_SEGMENT]]=rolling_transitions[[#This Row],[PREVIOUS_SEGMENT]],1,0)</f>
        <v>0</v>
      </c>
    </row>
    <row r="442" spans="1:8">
      <c r="A442">
        <v>124141</v>
      </c>
      <c r="B442" t="s">
        <v>12</v>
      </c>
      <c r="C442" t="s">
        <v>7</v>
      </c>
      <c r="D442" s="1">
        <v>44393</v>
      </c>
      <c r="E442">
        <v>2</v>
      </c>
      <c r="F442" s="17">
        <v>1</v>
      </c>
      <c r="G442">
        <v>23</v>
      </c>
      <c r="H442">
        <f>IF(rolling_transitions[[#This Row],[CURRENT_SEGMENT]]=rolling_transitions[[#This Row],[PREVIOUS_SEGMENT]],1,0)</f>
        <v>0</v>
      </c>
    </row>
    <row r="443" spans="1:8">
      <c r="A443">
        <v>71496</v>
      </c>
      <c r="B443" t="s">
        <v>7</v>
      </c>
      <c r="C443" t="s">
        <v>13</v>
      </c>
      <c r="D443" s="1">
        <v>44393</v>
      </c>
      <c r="E443">
        <v>1</v>
      </c>
      <c r="F443" s="17">
        <v>3</v>
      </c>
      <c r="G443">
        <v>23</v>
      </c>
      <c r="H443">
        <f>IF(rolling_transitions[[#This Row],[CURRENT_SEGMENT]]=rolling_transitions[[#This Row],[PREVIOUS_SEGMENT]],1,0)</f>
        <v>0</v>
      </c>
    </row>
    <row r="444" spans="1:8">
      <c r="A444">
        <v>158</v>
      </c>
      <c r="B444" t="s">
        <v>13</v>
      </c>
      <c r="C444" t="s">
        <v>145</v>
      </c>
      <c r="D444" s="1">
        <v>44323</v>
      </c>
      <c r="E444">
        <v>3</v>
      </c>
      <c r="F444" s="17">
        <v>99</v>
      </c>
      <c r="G444">
        <v>33</v>
      </c>
      <c r="H444">
        <f>IF(rolling_transitions[[#This Row],[CURRENT_SEGMENT]]=rolling_transitions[[#This Row],[PREVIOUS_SEGMENT]],1,0)</f>
        <v>0</v>
      </c>
    </row>
    <row r="445" spans="1:8">
      <c r="A445">
        <v>12733</v>
      </c>
      <c r="B445" t="s">
        <v>15</v>
      </c>
      <c r="C445" t="s">
        <v>13</v>
      </c>
      <c r="D445" s="1">
        <v>44323</v>
      </c>
      <c r="E445">
        <v>5</v>
      </c>
      <c r="F445" s="17">
        <v>3</v>
      </c>
      <c r="G445">
        <v>33</v>
      </c>
      <c r="H445">
        <f>IF(rolling_transitions[[#This Row],[CURRENT_SEGMENT]]=rolling_transitions[[#This Row],[PREVIOUS_SEGMENT]],1,0)</f>
        <v>0</v>
      </c>
    </row>
    <row r="446" spans="1:8">
      <c r="A446">
        <v>156215</v>
      </c>
      <c r="B446" t="s">
        <v>13</v>
      </c>
      <c r="C446" t="s">
        <v>14</v>
      </c>
      <c r="D446" s="1">
        <v>44323</v>
      </c>
      <c r="E446">
        <v>3</v>
      </c>
      <c r="F446" s="17">
        <v>4</v>
      </c>
      <c r="G446">
        <v>33</v>
      </c>
      <c r="H446">
        <f>IF(rolling_transitions[[#This Row],[CURRENT_SEGMENT]]=rolling_transitions[[#This Row],[PREVIOUS_SEGMENT]],1,0)</f>
        <v>0</v>
      </c>
    </row>
    <row r="447" spans="1:8">
      <c r="A447">
        <v>2067641</v>
      </c>
      <c r="B447" t="s">
        <v>15</v>
      </c>
      <c r="C447" t="s">
        <v>15</v>
      </c>
      <c r="D447" s="1">
        <v>44323</v>
      </c>
      <c r="E447">
        <v>5</v>
      </c>
      <c r="F447" s="17">
        <v>5</v>
      </c>
      <c r="G447">
        <v>33</v>
      </c>
      <c r="H447">
        <f>IF(rolling_transitions[[#This Row],[CURRENT_SEGMENT]]=rolling_transitions[[#This Row],[PREVIOUS_SEGMENT]],1,0)</f>
        <v>1</v>
      </c>
    </row>
    <row r="448" spans="1:8">
      <c r="A448">
        <v>665</v>
      </c>
      <c r="B448" t="s">
        <v>13</v>
      </c>
      <c r="C448" t="s">
        <v>15</v>
      </c>
      <c r="D448" s="1">
        <v>44323</v>
      </c>
      <c r="E448">
        <v>3</v>
      </c>
      <c r="F448" s="17">
        <v>5</v>
      </c>
      <c r="G448">
        <v>33</v>
      </c>
      <c r="H448">
        <f>IF(rolling_transitions[[#This Row],[CURRENT_SEGMENT]]=rolling_transitions[[#This Row],[PREVIOUS_SEGMENT]],1,0)</f>
        <v>0</v>
      </c>
    </row>
    <row r="449" spans="1:8">
      <c r="A449">
        <v>10328859</v>
      </c>
      <c r="B449" t="s">
        <v>144</v>
      </c>
      <c r="C449" t="s">
        <v>144</v>
      </c>
      <c r="D449" s="1">
        <v>44323</v>
      </c>
      <c r="E449">
        <v>6</v>
      </c>
      <c r="F449" s="17">
        <v>6</v>
      </c>
      <c r="G449">
        <v>33</v>
      </c>
      <c r="H449">
        <f>IF(rolling_transitions[[#This Row],[CURRENT_SEGMENT]]=rolling_transitions[[#This Row],[PREVIOUS_SEGMENT]],1,0)</f>
        <v>1</v>
      </c>
    </row>
    <row r="450" spans="1:8">
      <c r="A450">
        <v>67389</v>
      </c>
      <c r="B450" t="s">
        <v>7</v>
      </c>
      <c r="C450" t="s">
        <v>13</v>
      </c>
      <c r="D450" s="1">
        <v>44323</v>
      </c>
      <c r="E450">
        <v>1</v>
      </c>
      <c r="F450" s="17">
        <v>3</v>
      </c>
      <c r="G450">
        <v>33</v>
      </c>
      <c r="H450">
        <f>IF(rolling_transitions[[#This Row],[CURRENT_SEGMENT]]=rolling_transitions[[#This Row],[PREVIOUS_SEGMENT]],1,0)</f>
        <v>0</v>
      </c>
    </row>
    <row r="451" spans="1:8">
      <c r="A451">
        <v>80637</v>
      </c>
      <c r="B451" t="s">
        <v>13</v>
      </c>
      <c r="C451" t="s">
        <v>7</v>
      </c>
      <c r="D451" s="1">
        <v>44323</v>
      </c>
      <c r="E451">
        <v>3</v>
      </c>
      <c r="F451" s="17">
        <v>1</v>
      </c>
      <c r="G451">
        <v>33</v>
      </c>
      <c r="H451">
        <f>IF(rolling_transitions[[#This Row],[CURRENT_SEGMENT]]=rolling_transitions[[#This Row],[PREVIOUS_SEGMENT]],1,0)</f>
        <v>0</v>
      </c>
    </row>
    <row r="452" spans="1:8">
      <c r="A452">
        <v>212509</v>
      </c>
      <c r="B452" t="s">
        <v>14</v>
      </c>
      <c r="C452" t="s">
        <v>12</v>
      </c>
      <c r="D452" s="1">
        <v>44323</v>
      </c>
      <c r="E452">
        <v>4</v>
      </c>
      <c r="F452" s="17">
        <v>2</v>
      </c>
      <c r="G452">
        <v>33</v>
      </c>
      <c r="H452">
        <f>IF(rolling_transitions[[#This Row],[CURRENT_SEGMENT]]=rolling_transitions[[#This Row],[PREVIOUS_SEGMENT]],1,0)</f>
        <v>0</v>
      </c>
    </row>
    <row r="453" spans="1:8">
      <c r="A453">
        <v>16504</v>
      </c>
      <c r="B453" t="s">
        <v>15</v>
      </c>
      <c r="C453" t="s">
        <v>7</v>
      </c>
      <c r="D453" s="1">
        <v>44323</v>
      </c>
      <c r="E453">
        <v>5</v>
      </c>
      <c r="F453" s="17">
        <v>1</v>
      </c>
      <c r="G453">
        <v>33</v>
      </c>
      <c r="H453">
        <f>IF(rolling_transitions[[#This Row],[CURRENT_SEGMENT]]=rolling_transitions[[#This Row],[PREVIOUS_SEGMENT]],1,0)</f>
        <v>0</v>
      </c>
    </row>
    <row r="454" spans="1:8">
      <c r="A454">
        <v>847</v>
      </c>
      <c r="B454" t="s">
        <v>7</v>
      </c>
      <c r="C454" t="s">
        <v>15</v>
      </c>
      <c r="D454" s="1">
        <v>44323</v>
      </c>
      <c r="E454">
        <v>1</v>
      </c>
      <c r="F454" s="17">
        <v>5</v>
      </c>
      <c r="G454">
        <v>33</v>
      </c>
      <c r="H454">
        <f>IF(rolling_transitions[[#This Row],[CURRENT_SEGMENT]]=rolling_transitions[[#This Row],[PREVIOUS_SEGMENT]],1,0)</f>
        <v>0</v>
      </c>
    </row>
    <row r="455" spans="1:8">
      <c r="A455">
        <v>734</v>
      </c>
      <c r="B455" t="s">
        <v>7</v>
      </c>
      <c r="C455" t="s">
        <v>145</v>
      </c>
      <c r="D455" s="1">
        <v>44323</v>
      </c>
      <c r="E455">
        <v>1</v>
      </c>
      <c r="F455" s="17">
        <v>99</v>
      </c>
      <c r="G455">
        <v>33</v>
      </c>
      <c r="H455">
        <f>IF(rolling_transitions[[#This Row],[CURRENT_SEGMENT]]=rolling_transitions[[#This Row],[PREVIOUS_SEGMENT]],1,0)</f>
        <v>0</v>
      </c>
    </row>
    <row r="456" spans="1:8">
      <c r="A456">
        <v>1304</v>
      </c>
      <c r="B456" t="s">
        <v>12</v>
      </c>
      <c r="C456" t="s">
        <v>144</v>
      </c>
      <c r="D456" s="1">
        <v>44323</v>
      </c>
      <c r="E456">
        <v>2</v>
      </c>
      <c r="F456" s="17">
        <v>6</v>
      </c>
      <c r="G456">
        <v>33</v>
      </c>
      <c r="H456">
        <f>IF(rolling_transitions[[#This Row],[CURRENT_SEGMENT]]=rolling_transitions[[#This Row],[PREVIOUS_SEGMENT]],1,0)</f>
        <v>0</v>
      </c>
    </row>
    <row r="457" spans="1:8">
      <c r="A457">
        <v>332429</v>
      </c>
      <c r="B457" t="s">
        <v>14</v>
      </c>
      <c r="C457" t="s">
        <v>144</v>
      </c>
      <c r="D457" s="1">
        <v>44323</v>
      </c>
      <c r="E457">
        <v>4</v>
      </c>
      <c r="F457" s="17">
        <v>6</v>
      </c>
      <c r="G457">
        <v>33</v>
      </c>
      <c r="H457">
        <f>IF(rolling_transitions[[#This Row],[CURRENT_SEGMENT]]=rolling_transitions[[#This Row],[PREVIOUS_SEGMENT]],1,0)</f>
        <v>0</v>
      </c>
    </row>
    <row r="458" spans="1:8">
      <c r="A458">
        <v>195728</v>
      </c>
      <c r="B458" t="s">
        <v>14</v>
      </c>
      <c r="C458" t="s">
        <v>15</v>
      </c>
      <c r="D458" s="1">
        <v>44323</v>
      </c>
      <c r="E458">
        <v>4</v>
      </c>
      <c r="F458" s="17">
        <v>5</v>
      </c>
      <c r="G458">
        <v>33</v>
      </c>
      <c r="H458">
        <f>IF(rolling_transitions[[#This Row],[CURRENT_SEGMENT]]=rolling_transitions[[#This Row],[PREVIOUS_SEGMENT]],1,0)</f>
        <v>0</v>
      </c>
    </row>
    <row r="459" spans="1:8">
      <c r="A459">
        <v>250295</v>
      </c>
      <c r="B459" t="s">
        <v>12</v>
      </c>
      <c r="C459" t="s">
        <v>14</v>
      </c>
      <c r="D459" s="1">
        <v>44323</v>
      </c>
      <c r="E459">
        <v>2</v>
      </c>
      <c r="F459" s="17">
        <v>4</v>
      </c>
      <c r="G459">
        <v>33</v>
      </c>
      <c r="H459">
        <f>IF(rolling_transitions[[#This Row],[CURRENT_SEGMENT]]=rolling_transitions[[#This Row],[PREVIOUS_SEGMENT]],1,0)</f>
        <v>0</v>
      </c>
    </row>
    <row r="460" spans="1:8">
      <c r="A460">
        <v>138075</v>
      </c>
      <c r="B460" t="s">
        <v>14</v>
      </c>
      <c r="C460" t="s">
        <v>13</v>
      </c>
      <c r="D460" s="1">
        <v>44323</v>
      </c>
      <c r="E460">
        <v>4</v>
      </c>
      <c r="F460" s="17">
        <v>3</v>
      </c>
      <c r="G460">
        <v>33</v>
      </c>
      <c r="H460">
        <f>IF(rolling_transitions[[#This Row],[CURRENT_SEGMENT]]=rolling_transitions[[#This Row],[PREVIOUS_SEGMENT]],1,0)</f>
        <v>0</v>
      </c>
    </row>
    <row r="461" spans="1:8">
      <c r="A461">
        <v>397112</v>
      </c>
      <c r="B461" t="s">
        <v>144</v>
      </c>
      <c r="C461" t="s">
        <v>15</v>
      </c>
      <c r="D461" s="1">
        <v>44323</v>
      </c>
      <c r="E461">
        <v>6</v>
      </c>
      <c r="F461" s="17">
        <v>5</v>
      </c>
      <c r="G461">
        <v>33</v>
      </c>
      <c r="H461">
        <f>IF(rolling_transitions[[#This Row],[CURRENT_SEGMENT]]=rolling_transitions[[#This Row],[PREVIOUS_SEGMENT]],1,0)</f>
        <v>0</v>
      </c>
    </row>
    <row r="462" spans="1:8">
      <c r="A462">
        <v>9372240</v>
      </c>
      <c r="B462" t="s">
        <v>14</v>
      </c>
      <c r="C462" t="s">
        <v>14</v>
      </c>
      <c r="D462" s="1">
        <v>44323</v>
      </c>
      <c r="E462">
        <v>4</v>
      </c>
      <c r="F462" s="17">
        <v>4</v>
      </c>
      <c r="G462">
        <v>33</v>
      </c>
      <c r="H462">
        <f>IF(rolling_transitions[[#This Row],[CURRENT_SEGMENT]]=rolling_transitions[[#This Row],[PREVIOUS_SEGMENT]],1,0)</f>
        <v>1</v>
      </c>
    </row>
    <row r="463" spans="1:8">
      <c r="A463">
        <v>8036</v>
      </c>
      <c r="B463" t="s">
        <v>12</v>
      </c>
      <c r="C463" t="s">
        <v>145</v>
      </c>
      <c r="D463" s="1">
        <v>44323</v>
      </c>
      <c r="E463">
        <v>2</v>
      </c>
      <c r="F463" s="17">
        <v>99</v>
      </c>
      <c r="G463">
        <v>33</v>
      </c>
      <c r="H463">
        <f>IF(rolling_transitions[[#This Row],[CURRENT_SEGMENT]]=rolling_transitions[[#This Row],[PREVIOUS_SEGMENT]],1,0)</f>
        <v>0</v>
      </c>
    </row>
    <row r="464" spans="1:8">
      <c r="A464">
        <v>179516</v>
      </c>
      <c r="B464" t="s">
        <v>14</v>
      </c>
      <c r="C464" t="s">
        <v>145</v>
      </c>
      <c r="D464" s="1">
        <v>44323</v>
      </c>
      <c r="E464">
        <v>4</v>
      </c>
      <c r="F464" s="17">
        <v>99</v>
      </c>
      <c r="G464">
        <v>33</v>
      </c>
      <c r="H464">
        <f>IF(rolling_transitions[[#This Row],[CURRENT_SEGMENT]]=rolling_transitions[[#This Row],[PREVIOUS_SEGMENT]],1,0)</f>
        <v>0</v>
      </c>
    </row>
    <row r="465" spans="1:8">
      <c r="A465">
        <v>3230795</v>
      </c>
      <c r="B465" t="s">
        <v>7</v>
      </c>
      <c r="C465" t="s">
        <v>7</v>
      </c>
      <c r="D465" s="1">
        <v>44323</v>
      </c>
      <c r="E465">
        <v>1</v>
      </c>
      <c r="F465" s="17">
        <v>1</v>
      </c>
      <c r="G465">
        <v>33</v>
      </c>
      <c r="H465">
        <f>IF(rolling_transitions[[#This Row],[CURRENT_SEGMENT]]=rolling_transitions[[#This Row],[PREVIOUS_SEGMENT]],1,0)</f>
        <v>1</v>
      </c>
    </row>
    <row r="466" spans="1:8">
      <c r="A466">
        <v>15107</v>
      </c>
      <c r="B466" t="s">
        <v>7</v>
      </c>
      <c r="C466" t="s">
        <v>14</v>
      </c>
      <c r="D466" s="1">
        <v>44323</v>
      </c>
      <c r="E466">
        <v>1</v>
      </c>
      <c r="F466" s="17">
        <v>4</v>
      </c>
      <c r="G466">
        <v>33</v>
      </c>
      <c r="H466">
        <f>IF(rolling_transitions[[#This Row],[CURRENT_SEGMENT]]=rolling_transitions[[#This Row],[PREVIOUS_SEGMENT]],1,0)</f>
        <v>0</v>
      </c>
    </row>
    <row r="467" spans="1:8">
      <c r="A467">
        <v>127854</v>
      </c>
      <c r="B467" t="s">
        <v>12</v>
      </c>
      <c r="C467" t="s">
        <v>7</v>
      </c>
      <c r="D467" s="1">
        <v>44323</v>
      </c>
      <c r="E467">
        <v>2</v>
      </c>
      <c r="F467" s="17">
        <v>1</v>
      </c>
      <c r="G467">
        <v>33</v>
      </c>
      <c r="H467">
        <f>IF(rolling_transitions[[#This Row],[CURRENT_SEGMENT]]=rolling_transitions[[#This Row],[PREVIOUS_SEGMENT]],1,0)</f>
        <v>0</v>
      </c>
    </row>
    <row r="468" spans="1:8">
      <c r="A468">
        <v>208212</v>
      </c>
      <c r="B468" t="s">
        <v>14</v>
      </c>
      <c r="C468" t="s">
        <v>12</v>
      </c>
      <c r="D468" s="1">
        <v>44316</v>
      </c>
      <c r="E468">
        <v>4</v>
      </c>
      <c r="F468" s="17">
        <v>2</v>
      </c>
      <c r="G468">
        <v>34</v>
      </c>
      <c r="H468">
        <f>IF(rolling_transitions[[#This Row],[CURRENT_SEGMENT]]=rolling_transitions[[#This Row],[PREVIOUS_SEGMENT]],1,0)</f>
        <v>0</v>
      </c>
    </row>
    <row r="469" spans="1:8">
      <c r="A469">
        <v>1936684</v>
      </c>
      <c r="B469" t="s">
        <v>12</v>
      </c>
      <c r="C469" t="s">
        <v>12</v>
      </c>
      <c r="D469" s="1">
        <v>44316</v>
      </c>
      <c r="E469">
        <v>2</v>
      </c>
      <c r="F469" s="17">
        <v>2</v>
      </c>
      <c r="G469">
        <v>34</v>
      </c>
      <c r="H469">
        <f>IF(rolling_transitions[[#This Row],[CURRENT_SEGMENT]]=rolling_transitions[[#This Row],[PREVIOUS_SEGMENT]],1,0)</f>
        <v>1</v>
      </c>
    </row>
    <row r="470" spans="1:8">
      <c r="A470">
        <v>729</v>
      </c>
      <c r="B470" t="s">
        <v>7</v>
      </c>
      <c r="C470" t="s">
        <v>145</v>
      </c>
      <c r="D470" s="1">
        <v>44316</v>
      </c>
      <c r="E470">
        <v>1</v>
      </c>
      <c r="F470" s="17">
        <v>99</v>
      </c>
      <c r="G470">
        <v>34</v>
      </c>
      <c r="H470">
        <f>IF(rolling_transitions[[#This Row],[CURRENT_SEGMENT]]=rolling_transitions[[#This Row],[PREVIOUS_SEGMENT]],1,0)</f>
        <v>0</v>
      </c>
    </row>
    <row r="471" spans="1:8">
      <c r="A471">
        <v>11</v>
      </c>
      <c r="B471" t="s">
        <v>13</v>
      </c>
      <c r="C471" t="s">
        <v>144</v>
      </c>
      <c r="D471" s="1">
        <v>44316</v>
      </c>
      <c r="E471">
        <v>3</v>
      </c>
      <c r="F471" s="17">
        <v>6</v>
      </c>
      <c r="G471">
        <v>34</v>
      </c>
      <c r="H471">
        <f>IF(rolling_transitions[[#This Row],[CURRENT_SEGMENT]]=rolling_transitions[[#This Row],[PREVIOUS_SEGMENT]],1,0)</f>
        <v>0</v>
      </c>
    </row>
    <row r="472" spans="1:8">
      <c r="A472">
        <v>396913</v>
      </c>
      <c r="B472" t="s">
        <v>144</v>
      </c>
      <c r="C472" t="s">
        <v>15</v>
      </c>
      <c r="D472" s="1">
        <v>44316</v>
      </c>
      <c r="E472">
        <v>6</v>
      </c>
      <c r="F472" s="17">
        <v>5</v>
      </c>
      <c r="G472">
        <v>34</v>
      </c>
      <c r="H472">
        <f>IF(rolling_transitions[[#This Row],[CURRENT_SEGMENT]]=rolling_transitions[[#This Row],[PREVIOUS_SEGMENT]],1,0)</f>
        <v>0</v>
      </c>
    </row>
    <row r="473" spans="1:8">
      <c r="A473">
        <v>40</v>
      </c>
      <c r="B473" t="s">
        <v>7</v>
      </c>
      <c r="C473" t="s">
        <v>144</v>
      </c>
      <c r="D473" s="1">
        <v>44316</v>
      </c>
      <c r="E473">
        <v>1</v>
      </c>
      <c r="F473" s="17">
        <v>6</v>
      </c>
      <c r="G473">
        <v>34</v>
      </c>
      <c r="H473">
        <f>IF(rolling_transitions[[#This Row],[CURRENT_SEGMENT]]=rolling_transitions[[#This Row],[PREVIOUS_SEGMENT]],1,0)</f>
        <v>0</v>
      </c>
    </row>
    <row r="474" spans="1:8">
      <c r="A474">
        <v>1991383</v>
      </c>
      <c r="B474" t="s">
        <v>13</v>
      </c>
      <c r="C474" t="s">
        <v>13</v>
      </c>
      <c r="D474" s="1">
        <v>44316</v>
      </c>
      <c r="E474">
        <v>3</v>
      </c>
      <c r="F474" s="17">
        <v>3</v>
      </c>
      <c r="G474">
        <v>34</v>
      </c>
      <c r="H474">
        <f>IF(rolling_transitions[[#This Row],[CURRENT_SEGMENT]]=rolling_transitions[[#This Row],[PREVIOUS_SEGMENT]],1,0)</f>
        <v>1</v>
      </c>
    </row>
    <row r="475" spans="1:8">
      <c r="A475">
        <v>10347218</v>
      </c>
      <c r="B475" t="s">
        <v>144</v>
      </c>
      <c r="C475" t="s">
        <v>144</v>
      </c>
      <c r="D475" s="1">
        <v>44379</v>
      </c>
      <c r="E475">
        <v>6</v>
      </c>
      <c r="F475" s="17">
        <v>6</v>
      </c>
      <c r="G475">
        <v>25</v>
      </c>
      <c r="H475">
        <f>IF(rolling_transitions[[#This Row],[CURRENT_SEGMENT]]=rolling_transitions[[#This Row],[PREVIOUS_SEGMENT]],1,0)</f>
        <v>1</v>
      </c>
    </row>
    <row r="476" spans="1:8">
      <c r="A476">
        <v>303396</v>
      </c>
      <c r="B476" t="s">
        <v>14</v>
      </c>
      <c r="C476" t="s">
        <v>144</v>
      </c>
      <c r="D476" s="1">
        <v>44379</v>
      </c>
      <c r="E476">
        <v>4</v>
      </c>
      <c r="F476" s="17">
        <v>6</v>
      </c>
      <c r="G476">
        <v>25</v>
      </c>
      <c r="H476">
        <f>IF(rolling_transitions[[#This Row],[CURRENT_SEGMENT]]=rolling_transitions[[#This Row],[PREVIOUS_SEGMENT]],1,0)</f>
        <v>0</v>
      </c>
    </row>
    <row r="477" spans="1:8">
      <c r="A477">
        <v>246544</v>
      </c>
      <c r="B477" t="s">
        <v>12</v>
      </c>
      <c r="C477" t="s">
        <v>14</v>
      </c>
      <c r="D477" s="1">
        <v>44379</v>
      </c>
      <c r="E477">
        <v>2</v>
      </c>
      <c r="F477" s="17">
        <v>4</v>
      </c>
      <c r="G477">
        <v>25</v>
      </c>
      <c r="H477">
        <f>IF(rolling_transitions[[#This Row],[CURRENT_SEGMENT]]=rolling_transitions[[#This Row],[PREVIOUS_SEGMENT]],1,0)</f>
        <v>0</v>
      </c>
    </row>
    <row r="478" spans="1:8">
      <c r="A478">
        <v>127305</v>
      </c>
      <c r="B478" t="s">
        <v>7</v>
      </c>
      <c r="C478" t="s">
        <v>12</v>
      </c>
      <c r="D478" s="1">
        <v>44379</v>
      </c>
      <c r="E478">
        <v>1</v>
      </c>
      <c r="F478" s="17">
        <v>2</v>
      </c>
      <c r="G478">
        <v>25</v>
      </c>
      <c r="H478">
        <f>IF(rolling_transitions[[#This Row],[CURRENT_SEGMENT]]=rolling_transitions[[#This Row],[PREVIOUS_SEGMENT]],1,0)</f>
        <v>0</v>
      </c>
    </row>
    <row r="479" spans="1:8">
      <c r="A479">
        <v>2100035</v>
      </c>
      <c r="B479" t="s">
        <v>13</v>
      </c>
      <c r="C479" t="s">
        <v>13</v>
      </c>
      <c r="D479" s="1">
        <v>44379</v>
      </c>
      <c r="E479">
        <v>3</v>
      </c>
      <c r="F479" s="17">
        <v>3</v>
      </c>
      <c r="G479">
        <v>25</v>
      </c>
      <c r="H479">
        <f>IF(rolling_transitions[[#This Row],[CURRENT_SEGMENT]]=rolling_transitions[[#This Row],[PREVIOUS_SEGMENT]],1,0)</f>
        <v>1</v>
      </c>
    </row>
    <row r="480" spans="1:8">
      <c r="A480">
        <v>54034</v>
      </c>
      <c r="B480" t="s">
        <v>15</v>
      </c>
      <c r="C480" t="s">
        <v>12</v>
      </c>
      <c r="D480" s="1">
        <v>44379</v>
      </c>
      <c r="E480">
        <v>5</v>
      </c>
      <c r="F480" s="17">
        <v>2</v>
      </c>
      <c r="G480">
        <v>25</v>
      </c>
      <c r="H480">
        <f>IF(rolling_transitions[[#This Row],[CURRENT_SEGMENT]]=rolling_transitions[[#This Row],[PREVIOUS_SEGMENT]],1,0)</f>
        <v>0</v>
      </c>
    </row>
    <row r="481" spans="1:8">
      <c r="A481">
        <v>1792725</v>
      </c>
      <c r="B481" t="s">
        <v>12</v>
      </c>
      <c r="C481" t="s">
        <v>12</v>
      </c>
      <c r="D481" s="1">
        <v>44379</v>
      </c>
      <c r="E481">
        <v>2</v>
      </c>
      <c r="F481" s="17">
        <v>2</v>
      </c>
      <c r="G481">
        <v>25</v>
      </c>
      <c r="H481">
        <f>IF(rolling_transitions[[#This Row],[CURRENT_SEGMENT]]=rolling_transitions[[#This Row],[PREVIOUS_SEGMENT]],1,0)</f>
        <v>1</v>
      </c>
    </row>
    <row r="482" spans="1:8">
      <c r="A482">
        <v>35</v>
      </c>
      <c r="B482" t="s">
        <v>7</v>
      </c>
      <c r="C482" t="s">
        <v>144</v>
      </c>
      <c r="D482" s="1">
        <v>44379</v>
      </c>
      <c r="E482">
        <v>1</v>
      </c>
      <c r="F482" s="17">
        <v>6</v>
      </c>
      <c r="G482">
        <v>25</v>
      </c>
      <c r="H482">
        <f>IF(rolling_transitions[[#This Row],[CURRENT_SEGMENT]]=rolling_transitions[[#This Row],[PREVIOUS_SEGMENT]],1,0)</f>
        <v>0</v>
      </c>
    </row>
    <row r="483" spans="1:8">
      <c r="A483">
        <v>17973</v>
      </c>
      <c r="B483" t="s">
        <v>12</v>
      </c>
      <c r="C483" t="s">
        <v>15</v>
      </c>
      <c r="D483" s="1">
        <v>44379</v>
      </c>
      <c r="E483">
        <v>2</v>
      </c>
      <c r="F483" s="17">
        <v>5</v>
      </c>
      <c r="G483">
        <v>25</v>
      </c>
      <c r="H483">
        <f>IF(rolling_transitions[[#This Row],[CURRENT_SEGMENT]]=rolling_transitions[[#This Row],[PREVIOUS_SEGMENT]],1,0)</f>
        <v>0</v>
      </c>
    </row>
    <row r="484" spans="1:8">
      <c r="A484">
        <v>188189</v>
      </c>
      <c r="B484" t="s">
        <v>14</v>
      </c>
      <c r="C484" t="s">
        <v>145</v>
      </c>
      <c r="D484" s="1">
        <v>44379</v>
      </c>
      <c r="E484">
        <v>4</v>
      </c>
      <c r="F484" s="17">
        <v>99</v>
      </c>
      <c r="G484">
        <v>25</v>
      </c>
      <c r="H484">
        <f>IF(rolling_transitions[[#This Row],[CURRENT_SEGMENT]]=rolling_transitions[[#This Row],[PREVIOUS_SEGMENT]],1,0)</f>
        <v>0</v>
      </c>
    </row>
    <row r="485" spans="1:8">
      <c r="A485">
        <v>3042220</v>
      </c>
      <c r="B485" t="s">
        <v>7</v>
      </c>
      <c r="C485" t="s">
        <v>7</v>
      </c>
      <c r="D485" s="1">
        <v>44379</v>
      </c>
      <c r="E485">
        <v>1</v>
      </c>
      <c r="F485" s="17">
        <v>1</v>
      </c>
      <c r="G485">
        <v>25</v>
      </c>
      <c r="H485">
        <f>IF(rolling_transitions[[#This Row],[CURRENT_SEGMENT]]=rolling_transitions[[#This Row],[PREVIOUS_SEGMENT]],1,0)</f>
        <v>1</v>
      </c>
    </row>
    <row r="486" spans="1:8">
      <c r="A486">
        <v>95679</v>
      </c>
      <c r="B486" t="s">
        <v>13</v>
      </c>
      <c r="C486" t="s">
        <v>7</v>
      </c>
      <c r="D486" s="1">
        <v>44379</v>
      </c>
      <c r="E486">
        <v>3</v>
      </c>
      <c r="F486" s="17">
        <v>1</v>
      </c>
      <c r="G486">
        <v>25</v>
      </c>
      <c r="H486">
        <f>IF(rolling_transitions[[#This Row],[CURRENT_SEGMENT]]=rolling_transitions[[#This Row],[PREVIOUS_SEGMENT]],1,0)</f>
        <v>0</v>
      </c>
    </row>
    <row r="487" spans="1:8">
      <c r="A487">
        <v>589579</v>
      </c>
      <c r="B487" t="s">
        <v>144</v>
      </c>
      <c r="C487" t="s">
        <v>15</v>
      </c>
      <c r="D487" s="1">
        <v>44379</v>
      </c>
      <c r="E487">
        <v>6</v>
      </c>
      <c r="F487" s="17">
        <v>5</v>
      </c>
      <c r="G487">
        <v>25</v>
      </c>
      <c r="H487">
        <f>IF(rolling_transitions[[#This Row],[CURRENT_SEGMENT]]=rolling_transitions[[#This Row],[PREVIOUS_SEGMENT]],1,0)</f>
        <v>0</v>
      </c>
    </row>
    <row r="488" spans="1:8">
      <c r="A488">
        <v>818</v>
      </c>
      <c r="B488" t="s">
        <v>13</v>
      </c>
      <c r="C488" t="s">
        <v>15</v>
      </c>
      <c r="D488" s="1">
        <v>44379</v>
      </c>
      <c r="E488">
        <v>3</v>
      </c>
      <c r="F488" s="17">
        <v>5</v>
      </c>
      <c r="G488">
        <v>25</v>
      </c>
      <c r="H488">
        <f>IF(rolling_transitions[[#This Row],[CURRENT_SEGMENT]]=rolling_transitions[[#This Row],[PREVIOUS_SEGMENT]],1,0)</f>
        <v>0</v>
      </c>
    </row>
    <row r="489" spans="1:8">
      <c r="A489">
        <v>171638</v>
      </c>
      <c r="B489" t="s">
        <v>14</v>
      </c>
      <c r="C489" t="s">
        <v>13</v>
      </c>
      <c r="D489" s="1">
        <v>44379</v>
      </c>
      <c r="E489">
        <v>4</v>
      </c>
      <c r="F489" s="17">
        <v>3</v>
      </c>
      <c r="G489">
        <v>25</v>
      </c>
      <c r="H489">
        <f>IF(rolling_transitions[[#This Row],[CURRENT_SEGMENT]]=rolling_transitions[[#This Row],[PREVIOUS_SEGMENT]],1,0)</f>
        <v>0</v>
      </c>
    </row>
    <row r="490" spans="1:8">
      <c r="A490">
        <v>15652</v>
      </c>
      <c r="B490" t="s">
        <v>15</v>
      </c>
      <c r="C490" t="s">
        <v>7</v>
      </c>
      <c r="D490" s="1">
        <v>44379</v>
      </c>
      <c r="E490">
        <v>5</v>
      </c>
      <c r="F490" s="17">
        <v>1</v>
      </c>
      <c r="G490">
        <v>25</v>
      </c>
      <c r="H490">
        <f>IF(rolling_transitions[[#This Row],[CURRENT_SEGMENT]]=rolling_transitions[[#This Row],[PREVIOUS_SEGMENT]],1,0)</f>
        <v>0</v>
      </c>
    </row>
    <row r="491" spans="1:8">
      <c r="A491">
        <v>8740</v>
      </c>
      <c r="B491" t="s">
        <v>12</v>
      </c>
      <c r="C491" t="s">
        <v>145</v>
      </c>
      <c r="D491" s="1">
        <v>44379</v>
      </c>
      <c r="E491">
        <v>2</v>
      </c>
      <c r="F491" s="17">
        <v>99</v>
      </c>
      <c r="G491">
        <v>25</v>
      </c>
      <c r="H491">
        <f>IF(rolling_transitions[[#This Row],[CURRENT_SEGMENT]]=rolling_transitions[[#This Row],[PREVIOUS_SEGMENT]],1,0)</f>
        <v>0</v>
      </c>
    </row>
    <row r="492" spans="1:8">
      <c r="A492">
        <v>240837</v>
      </c>
      <c r="B492" t="s">
        <v>14</v>
      </c>
      <c r="C492" t="s">
        <v>15</v>
      </c>
      <c r="D492" s="1">
        <v>44379</v>
      </c>
      <c r="E492">
        <v>4</v>
      </c>
      <c r="F492" s="17">
        <v>5</v>
      </c>
      <c r="G492">
        <v>25</v>
      </c>
      <c r="H492">
        <f>IF(rolling_transitions[[#This Row],[CURRENT_SEGMENT]]=rolling_transitions[[#This Row],[PREVIOUS_SEGMENT]],1,0)</f>
        <v>0</v>
      </c>
    </row>
    <row r="493" spans="1:8">
      <c r="A493">
        <v>71167</v>
      </c>
      <c r="B493" t="s">
        <v>7</v>
      </c>
      <c r="C493" t="s">
        <v>13</v>
      </c>
      <c r="D493" s="1">
        <v>44379</v>
      </c>
      <c r="E493">
        <v>1</v>
      </c>
      <c r="F493" s="17">
        <v>3</v>
      </c>
      <c r="G493">
        <v>25</v>
      </c>
      <c r="H493">
        <f>IF(rolling_transitions[[#This Row],[CURRENT_SEGMENT]]=rolling_transitions[[#This Row],[PREVIOUS_SEGMENT]],1,0)</f>
        <v>0</v>
      </c>
    </row>
    <row r="494" spans="1:8">
      <c r="A494">
        <v>986</v>
      </c>
      <c r="B494" t="s">
        <v>7</v>
      </c>
      <c r="C494" t="s">
        <v>15</v>
      </c>
      <c r="D494" s="1">
        <v>44379</v>
      </c>
      <c r="E494">
        <v>1</v>
      </c>
      <c r="F494" s="17">
        <v>5</v>
      </c>
      <c r="G494">
        <v>25</v>
      </c>
      <c r="H494">
        <f>IF(rolling_transitions[[#This Row],[CURRENT_SEGMENT]]=rolling_transitions[[#This Row],[PREVIOUS_SEGMENT]],1,0)</f>
        <v>0</v>
      </c>
    </row>
    <row r="495" spans="1:8">
      <c r="A495">
        <v>144910</v>
      </c>
      <c r="B495" t="s">
        <v>12</v>
      </c>
      <c r="C495" t="s">
        <v>7</v>
      </c>
      <c r="D495" s="1">
        <v>44379</v>
      </c>
      <c r="E495">
        <v>2</v>
      </c>
      <c r="F495" s="17">
        <v>1</v>
      </c>
      <c r="G495">
        <v>25</v>
      </c>
      <c r="H495">
        <f>IF(rolling_transitions[[#This Row],[CURRENT_SEGMENT]]=rolling_transitions[[#This Row],[PREVIOUS_SEGMENT]],1,0)</f>
        <v>0</v>
      </c>
    </row>
    <row r="496" spans="1:8">
      <c r="A496">
        <v>16666</v>
      </c>
      <c r="B496" t="s">
        <v>7</v>
      </c>
      <c r="C496" t="s">
        <v>14</v>
      </c>
      <c r="D496" s="1">
        <v>44379</v>
      </c>
      <c r="E496">
        <v>1</v>
      </c>
      <c r="F496" s="17">
        <v>4</v>
      </c>
      <c r="G496">
        <v>25</v>
      </c>
      <c r="H496">
        <f>IF(rolling_transitions[[#This Row],[CURRENT_SEGMENT]]=rolling_transitions[[#This Row],[PREVIOUS_SEGMENT]],1,0)</f>
        <v>0</v>
      </c>
    </row>
    <row r="497" spans="1:8">
      <c r="A497">
        <v>7197</v>
      </c>
      <c r="B497" t="s">
        <v>13</v>
      </c>
      <c r="C497" t="s">
        <v>12</v>
      </c>
      <c r="D497" s="1">
        <v>44379</v>
      </c>
      <c r="E497">
        <v>3</v>
      </c>
      <c r="F497" s="17">
        <v>2</v>
      </c>
      <c r="G497">
        <v>25</v>
      </c>
      <c r="H497">
        <f>IF(rolling_transitions[[#This Row],[CURRENT_SEGMENT]]=rolling_transitions[[#This Row],[PREVIOUS_SEGMENT]],1,0)</f>
        <v>0</v>
      </c>
    </row>
    <row r="498" spans="1:8">
      <c r="A498">
        <v>266102</v>
      </c>
      <c r="B498" t="s">
        <v>14</v>
      </c>
      <c r="C498" t="s">
        <v>12</v>
      </c>
      <c r="D498" s="1">
        <v>44379</v>
      </c>
      <c r="E498">
        <v>4</v>
      </c>
      <c r="F498" s="17">
        <v>2</v>
      </c>
      <c r="G498">
        <v>25</v>
      </c>
      <c r="H498">
        <f>IF(rolling_transitions[[#This Row],[CURRENT_SEGMENT]]=rolling_transitions[[#This Row],[PREVIOUS_SEGMENT]],1,0)</f>
        <v>0</v>
      </c>
    </row>
    <row r="499" spans="1:8">
      <c r="A499">
        <v>197</v>
      </c>
      <c r="B499" t="s">
        <v>13</v>
      </c>
      <c r="C499" t="s">
        <v>145</v>
      </c>
      <c r="D499" s="1">
        <v>44379</v>
      </c>
      <c r="E499">
        <v>3</v>
      </c>
      <c r="F499" s="17">
        <v>99</v>
      </c>
      <c r="G499">
        <v>25</v>
      </c>
      <c r="H499">
        <f>IF(rolling_transitions[[#This Row],[CURRENT_SEGMENT]]=rolling_transitions[[#This Row],[PREVIOUS_SEGMENT]],1,0)</f>
        <v>0</v>
      </c>
    </row>
    <row r="500" spans="1:8">
      <c r="A500">
        <v>8321370</v>
      </c>
      <c r="B500" t="s">
        <v>14</v>
      </c>
      <c r="C500" t="s">
        <v>14</v>
      </c>
      <c r="D500" s="1">
        <v>44267</v>
      </c>
      <c r="E500">
        <v>4</v>
      </c>
      <c r="F500" s="17">
        <v>4</v>
      </c>
      <c r="G500">
        <v>41</v>
      </c>
      <c r="H500">
        <f>IF(rolling_transitions[[#This Row],[CURRENT_SEGMENT]]=rolling_transitions[[#This Row],[PREVIOUS_SEGMENT]],1,0)</f>
        <v>1</v>
      </c>
    </row>
    <row r="501" spans="1:8">
      <c r="A501">
        <v>9636</v>
      </c>
      <c r="B501" t="s">
        <v>15</v>
      </c>
      <c r="C501" t="s">
        <v>13</v>
      </c>
      <c r="D501" s="1">
        <v>44267</v>
      </c>
      <c r="E501">
        <v>5</v>
      </c>
      <c r="F501" s="17">
        <v>3</v>
      </c>
      <c r="G501">
        <v>41</v>
      </c>
      <c r="H501">
        <f>IF(rolling_transitions[[#This Row],[CURRENT_SEGMENT]]=rolling_transitions[[#This Row],[PREVIOUS_SEGMENT]],1,0)</f>
        <v>0</v>
      </c>
    </row>
    <row r="502" spans="1:8">
      <c r="A502">
        <v>13119</v>
      </c>
      <c r="B502" t="s">
        <v>14</v>
      </c>
      <c r="C502" t="s">
        <v>7</v>
      </c>
      <c r="D502" s="1">
        <v>44267</v>
      </c>
      <c r="E502">
        <v>4</v>
      </c>
      <c r="F502" s="17">
        <v>1</v>
      </c>
      <c r="G502">
        <v>41</v>
      </c>
      <c r="H502">
        <f>IF(rolling_transitions[[#This Row],[CURRENT_SEGMENT]]=rolling_transitions[[#This Row],[PREVIOUS_SEGMENT]],1,0)</f>
        <v>0</v>
      </c>
    </row>
    <row r="503" spans="1:8">
      <c r="A503">
        <v>659</v>
      </c>
      <c r="B503" t="s">
        <v>7</v>
      </c>
      <c r="C503" t="s">
        <v>145</v>
      </c>
      <c r="D503" s="1">
        <v>44267</v>
      </c>
      <c r="E503">
        <v>1</v>
      </c>
      <c r="F503" s="17">
        <v>99</v>
      </c>
      <c r="G503">
        <v>41</v>
      </c>
      <c r="H503">
        <f>IF(rolling_transitions[[#This Row],[CURRENT_SEGMENT]]=rolling_transitions[[#This Row],[PREVIOUS_SEGMENT]],1,0)</f>
        <v>0</v>
      </c>
    </row>
    <row r="504" spans="1:8">
      <c r="A504">
        <v>16275</v>
      </c>
      <c r="B504" t="s">
        <v>15</v>
      </c>
      <c r="C504" t="s">
        <v>7</v>
      </c>
      <c r="D504" s="1">
        <v>44267</v>
      </c>
      <c r="E504">
        <v>5</v>
      </c>
      <c r="F504" s="17">
        <v>1</v>
      </c>
      <c r="G504">
        <v>41</v>
      </c>
      <c r="H504">
        <f>IF(rolling_transitions[[#This Row],[CURRENT_SEGMENT]]=rolling_transitions[[#This Row],[PREVIOUS_SEGMENT]],1,0)</f>
        <v>0</v>
      </c>
    </row>
    <row r="505" spans="1:8">
      <c r="A505">
        <v>652274</v>
      </c>
      <c r="B505" t="s">
        <v>144</v>
      </c>
      <c r="C505" t="s">
        <v>15</v>
      </c>
      <c r="D505" s="1">
        <v>44267</v>
      </c>
      <c r="E505">
        <v>6</v>
      </c>
      <c r="F505" s="17">
        <v>5</v>
      </c>
      <c r="G505">
        <v>41</v>
      </c>
      <c r="H505">
        <f>IF(rolling_transitions[[#This Row],[CURRENT_SEGMENT]]=rolling_transitions[[#This Row],[PREVIOUS_SEGMENT]],1,0)</f>
        <v>0</v>
      </c>
    </row>
    <row r="506" spans="1:8">
      <c r="A506">
        <v>161</v>
      </c>
      <c r="B506" t="s">
        <v>13</v>
      </c>
      <c r="C506" t="s">
        <v>145</v>
      </c>
      <c r="D506" s="1">
        <v>44267</v>
      </c>
      <c r="E506">
        <v>3</v>
      </c>
      <c r="F506" s="17">
        <v>99</v>
      </c>
      <c r="G506">
        <v>41</v>
      </c>
      <c r="H506">
        <f>IF(rolling_transitions[[#This Row],[CURRENT_SEGMENT]]=rolling_transitions[[#This Row],[PREVIOUS_SEGMENT]],1,0)</f>
        <v>0</v>
      </c>
    </row>
    <row r="507" spans="1:8">
      <c r="A507">
        <v>31006</v>
      </c>
      <c r="B507" t="s">
        <v>12</v>
      </c>
      <c r="C507" t="s">
        <v>15</v>
      </c>
      <c r="D507" s="1">
        <v>44267</v>
      </c>
      <c r="E507">
        <v>2</v>
      </c>
      <c r="F507" s="17">
        <v>5</v>
      </c>
      <c r="G507">
        <v>41</v>
      </c>
      <c r="H507">
        <f>IF(rolling_transitions[[#This Row],[CURRENT_SEGMENT]]=rolling_transitions[[#This Row],[PREVIOUS_SEGMENT]],1,0)</f>
        <v>0</v>
      </c>
    </row>
    <row r="508" spans="1:8">
      <c r="A508">
        <v>10379513</v>
      </c>
      <c r="B508" t="s">
        <v>144</v>
      </c>
      <c r="C508" t="s">
        <v>144</v>
      </c>
      <c r="D508" s="1">
        <v>44267</v>
      </c>
      <c r="E508">
        <v>6</v>
      </c>
      <c r="F508" s="17">
        <v>6</v>
      </c>
      <c r="G508">
        <v>41</v>
      </c>
      <c r="H508">
        <f>IF(rolling_transitions[[#This Row],[CURRENT_SEGMENT]]=rolling_transitions[[#This Row],[PREVIOUS_SEGMENT]],1,0)</f>
        <v>1</v>
      </c>
    </row>
    <row r="509" spans="1:8">
      <c r="A509">
        <v>246844</v>
      </c>
      <c r="B509" t="s">
        <v>14</v>
      </c>
      <c r="C509" t="s">
        <v>12</v>
      </c>
      <c r="D509" s="1">
        <v>44267</v>
      </c>
      <c r="E509">
        <v>4</v>
      </c>
      <c r="F509" s="17">
        <v>2</v>
      </c>
      <c r="G509">
        <v>41</v>
      </c>
      <c r="H509">
        <f>IF(rolling_transitions[[#This Row],[CURRENT_SEGMENT]]=rolling_transitions[[#This Row],[PREVIOUS_SEGMENT]],1,0)</f>
        <v>0</v>
      </c>
    </row>
    <row r="510" spans="1:8">
      <c r="A510">
        <v>181860</v>
      </c>
      <c r="B510" t="s">
        <v>14</v>
      </c>
      <c r="C510" t="s">
        <v>145</v>
      </c>
      <c r="D510" s="1">
        <v>44267</v>
      </c>
      <c r="E510">
        <v>4</v>
      </c>
      <c r="F510" s="17">
        <v>99</v>
      </c>
      <c r="G510">
        <v>41</v>
      </c>
      <c r="H510">
        <f>IF(rolling_transitions[[#This Row],[CURRENT_SEGMENT]]=rolling_transitions[[#This Row],[PREVIOUS_SEGMENT]],1,0)</f>
        <v>0</v>
      </c>
    </row>
    <row r="511" spans="1:8">
      <c r="A511">
        <v>77331</v>
      </c>
      <c r="B511" t="s">
        <v>13</v>
      </c>
      <c r="C511" t="s">
        <v>7</v>
      </c>
      <c r="D511" s="1">
        <v>44267</v>
      </c>
      <c r="E511">
        <v>3</v>
      </c>
      <c r="F511" s="17">
        <v>1</v>
      </c>
      <c r="G511">
        <v>41</v>
      </c>
      <c r="H511">
        <f>IF(rolling_transitions[[#This Row],[CURRENT_SEGMENT]]=rolling_transitions[[#This Row],[PREVIOUS_SEGMENT]],1,0)</f>
        <v>0</v>
      </c>
    </row>
    <row r="512" spans="1:8">
      <c r="A512">
        <v>286391</v>
      </c>
      <c r="B512" t="s">
        <v>12</v>
      </c>
      <c r="C512" t="s">
        <v>14</v>
      </c>
      <c r="D512" s="1">
        <v>44267</v>
      </c>
      <c r="E512">
        <v>2</v>
      </c>
      <c r="F512" s="17">
        <v>4</v>
      </c>
      <c r="G512">
        <v>41</v>
      </c>
      <c r="H512">
        <f>IF(rolling_transitions[[#This Row],[CURRENT_SEGMENT]]=rolling_transitions[[#This Row],[PREVIOUS_SEGMENT]],1,0)</f>
        <v>0</v>
      </c>
    </row>
    <row r="513" spans="1:8">
      <c r="A513">
        <v>53939</v>
      </c>
      <c r="B513" t="s">
        <v>15</v>
      </c>
      <c r="C513" t="s">
        <v>12</v>
      </c>
      <c r="D513" s="1">
        <v>44267</v>
      </c>
      <c r="E513">
        <v>5</v>
      </c>
      <c r="F513" s="17">
        <v>2</v>
      </c>
      <c r="G513">
        <v>41</v>
      </c>
      <c r="H513">
        <f>IF(rolling_transitions[[#This Row],[CURRENT_SEGMENT]]=rolling_transitions[[#This Row],[PREVIOUS_SEGMENT]],1,0)</f>
        <v>0</v>
      </c>
    </row>
    <row r="514" spans="1:8">
      <c r="A514">
        <v>5464</v>
      </c>
      <c r="B514" t="s">
        <v>12</v>
      </c>
      <c r="C514" t="s">
        <v>13</v>
      </c>
      <c r="D514" s="1">
        <v>44267</v>
      </c>
      <c r="E514">
        <v>2</v>
      </c>
      <c r="F514" s="17">
        <v>3</v>
      </c>
      <c r="G514">
        <v>41</v>
      </c>
      <c r="H514">
        <f>IF(rolling_transitions[[#This Row],[CURRENT_SEGMENT]]=rolling_transitions[[#This Row],[PREVIOUS_SEGMENT]],1,0)</f>
        <v>0</v>
      </c>
    </row>
    <row r="515" spans="1:8">
      <c r="A515">
        <v>162749</v>
      </c>
      <c r="B515" t="s">
        <v>7</v>
      </c>
      <c r="C515" t="s">
        <v>12</v>
      </c>
      <c r="D515" s="1">
        <v>44267</v>
      </c>
      <c r="E515">
        <v>1</v>
      </c>
      <c r="F515" s="17">
        <v>2</v>
      </c>
      <c r="G515">
        <v>41</v>
      </c>
      <c r="H515">
        <f>IF(rolling_transitions[[#This Row],[CURRENT_SEGMENT]]=rolling_transitions[[#This Row],[PREVIOUS_SEGMENT]],1,0)</f>
        <v>0</v>
      </c>
    </row>
    <row r="516" spans="1:8">
      <c r="A516">
        <v>3190705</v>
      </c>
      <c r="B516" t="s">
        <v>7</v>
      </c>
      <c r="C516" t="s">
        <v>7</v>
      </c>
      <c r="D516" s="1">
        <v>44267</v>
      </c>
      <c r="E516">
        <v>1</v>
      </c>
      <c r="F516" s="17">
        <v>1</v>
      </c>
      <c r="G516">
        <v>41</v>
      </c>
      <c r="H516">
        <f>IF(rolling_transitions[[#This Row],[CURRENT_SEGMENT]]=rolling_transitions[[#This Row],[PREVIOUS_SEGMENT]],1,0)</f>
        <v>1</v>
      </c>
    </row>
    <row r="517" spans="1:8">
      <c r="A517">
        <v>141522</v>
      </c>
      <c r="B517" t="s">
        <v>12</v>
      </c>
      <c r="C517" t="s">
        <v>7</v>
      </c>
      <c r="D517" s="1">
        <v>44267</v>
      </c>
      <c r="E517">
        <v>2</v>
      </c>
      <c r="F517" s="17">
        <v>1</v>
      </c>
      <c r="G517">
        <v>41</v>
      </c>
      <c r="H517">
        <f>IF(rolling_transitions[[#This Row],[CURRENT_SEGMENT]]=rolling_transitions[[#This Row],[PREVIOUS_SEGMENT]],1,0)</f>
        <v>0</v>
      </c>
    </row>
    <row r="518" spans="1:8">
      <c r="A518">
        <v>351340</v>
      </c>
      <c r="B518" t="s">
        <v>14</v>
      </c>
      <c r="C518" t="s">
        <v>144</v>
      </c>
      <c r="D518" s="1">
        <v>44267</v>
      </c>
      <c r="E518">
        <v>4</v>
      </c>
      <c r="F518" s="17">
        <v>6</v>
      </c>
      <c r="G518">
        <v>41</v>
      </c>
      <c r="H518">
        <f>IF(rolling_transitions[[#This Row],[CURRENT_SEGMENT]]=rolling_transitions[[#This Row],[PREVIOUS_SEGMENT]],1,0)</f>
        <v>0</v>
      </c>
    </row>
    <row r="519" spans="1:8">
      <c r="A519">
        <v>2811955</v>
      </c>
      <c r="B519" t="s">
        <v>15</v>
      </c>
      <c r="C519" t="s">
        <v>15</v>
      </c>
      <c r="D519" s="1">
        <v>44267</v>
      </c>
      <c r="E519">
        <v>5</v>
      </c>
      <c r="F519" s="17">
        <v>5</v>
      </c>
      <c r="G519">
        <v>41</v>
      </c>
      <c r="H519">
        <f>IF(rolling_transitions[[#This Row],[CURRENT_SEGMENT]]=rolling_transitions[[#This Row],[PREVIOUS_SEGMENT]],1,0)</f>
        <v>1</v>
      </c>
    </row>
    <row r="520" spans="1:8">
      <c r="A520">
        <v>313732</v>
      </c>
      <c r="B520" t="s">
        <v>14</v>
      </c>
      <c r="C520" t="s">
        <v>15</v>
      </c>
      <c r="D520" s="1">
        <v>44267</v>
      </c>
      <c r="E520">
        <v>4</v>
      </c>
      <c r="F520" s="17">
        <v>5</v>
      </c>
      <c r="G520">
        <v>41</v>
      </c>
      <c r="H520">
        <f>IF(rolling_transitions[[#This Row],[CURRENT_SEGMENT]]=rolling_transitions[[#This Row],[PREVIOUS_SEGMENT]],1,0)</f>
        <v>0</v>
      </c>
    </row>
    <row r="521" spans="1:8">
      <c r="A521">
        <v>152663</v>
      </c>
      <c r="B521" t="s">
        <v>13</v>
      </c>
      <c r="C521" t="s">
        <v>14</v>
      </c>
      <c r="D521" s="1">
        <v>44267</v>
      </c>
      <c r="E521">
        <v>3</v>
      </c>
      <c r="F521" s="17">
        <v>4</v>
      </c>
      <c r="G521">
        <v>41</v>
      </c>
      <c r="H521">
        <f>IF(rolling_transitions[[#This Row],[CURRENT_SEGMENT]]=rolling_transitions[[#This Row],[PREVIOUS_SEGMENT]],1,0)</f>
        <v>0</v>
      </c>
    </row>
    <row r="522" spans="1:8">
      <c r="A522">
        <v>126664</v>
      </c>
      <c r="B522" t="s">
        <v>14</v>
      </c>
      <c r="C522" t="s">
        <v>13</v>
      </c>
      <c r="D522" s="1">
        <v>44267</v>
      </c>
      <c r="E522">
        <v>4</v>
      </c>
      <c r="F522" s="17">
        <v>3</v>
      </c>
      <c r="G522">
        <v>41</v>
      </c>
      <c r="H522">
        <f>IF(rolling_transitions[[#This Row],[CURRENT_SEGMENT]]=rolling_transitions[[#This Row],[PREVIOUS_SEGMENT]],1,0)</f>
        <v>0</v>
      </c>
    </row>
    <row r="523" spans="1:8">
      <c r="A523">
        <v>500925</v>
      </c>
      <c r="B523" t="s">
        <v>15</v>
      </c>
      <c r="C523" t="s">
        <v>14</v>
      </c>
      <c r="D523" s="1">
        <v>44267</v>
      </c>
      <c r="E523">
        <v>5</v>
      </c>
      <c r="F523" s="17">
        <v>4</v>
      </c>
      <c r="G523">
        <v>41</v>
      </c>
      <c r="H523">
        <f>IF(rolling_transitions[[#This Row],[CURRENT_SEGMENT]]=rolling_transitions[[#This Row],[PREVIOUS_SEGMENT]],1,0)</f>
        <v>0</v>
      </c>
    </row>
    <row r="524" spans="1:8">
      <c r="A524">
        <v>1148</v>
      </c>
      <c r="B524" t="s">
        <v>13</v>
      </c>
      <c r="C524" t="s">
        <v>15</v>
      </c>
      <c r="D524" s="1">
        <v>44267</v>
      </c>
      <c r="E524">
        <v>3</v>
      </c>
      <c r="F524" s="17">
        <v>5</v>
      </c>
      <c r="G524">
        <v>41</v>
      </c>
      <c r="H524">
        <f>IF(rolling_transitions[[#This Row],[CURRENT_SEGMENT]]=rolling_transitions[[#This Row],[PREVIOUS_SEGMENT]],1,0)</f>
        <v>0</v>
      </c>
    </row>
    <row r="525" spans="1:8">
      <c r="A525">
        <v>45</v>
      </c>
      <c r="B525" t="s">
        <v>7</v>
      </c>
      <c r="C525" t="s">
        <v>144</v>
      </c>
      <c r="D525" s="1">
        <v>44267</v>
      </c>
      <c r="E525">
        <v>1</v>
      </c>
      <c r="F525" s="17">
        <v>6</v>
      </c>
      <c r="G525">
        <v>41</v>
      </c>
      <c r="H525">
        <f>IF(rolling_transitions[[#This Row],[CURRENT_SEGMENT]]=rolling_transitions[[#This Row],[PREVIOUS_SEGMENT]],1,0)</f>
        <v>0</v>
      </c>
    </row>
    <row r="526" spans="1:8">
      <c r="A526">
        <v>17846</v>
      </c>
      <c r="B526" t="s">
        <v>15</v>
      </c>
      <c r="C526" t="s">
        <v>7</v>
      </c>
      <c r="D526" s="1">
        <v>44260</v>
      </c>
      <c r="E526">
        <v>5</v>
      </c>
      <c r="F526" s="17">
        <v>1</v>
      </c>
      <c r="G526">
        <v>42</v>
      </c>
      <c r="H526">
        <f>IF(rolling_transitions[[#This Row],[CURRENT_SEGMENT]]=rolling_transitions[[#This Row],[PREVIOUS_SEGMENT]],1,0)</f>
        <v>0</v>
      </c>
    </row>
    <row r="527" spans="1:8">
      <c r="A527">
        <v>602807</v>
      </c>
      <c r="B527" t="s">
        <v>144</v>
      </c>
      <c r="C527" t="s">
        <v>15</v>
      </c>
      <c r="D527" s="1">
        <v>44260</v>
      </c>
      <c r="E527">
        <v>6</v>
      </c>
      <c r="F527" s="17">
        <v>5</v>
      </c>
      <c r="G527">
        <v>42</v>
      </c>
      <c r="H527">
        <f>IF(rolling_transitions[[#This Row],[CURRENT_SEGMENT]]=rolling_transitions[[#This Row],[PREVIOUS_SEGMENT]],1,0)</f>
        <v>0</v>
      </c>
    </row>
    <row r="528" spans="1:8">
      <c r="A528">
        <v>3191355</v>
      </c>
      <c r="B528" t="s">
        <v>7</v>
      </c>
      <c r="C528" t="s">
        <v>7</v>
      </c>
      <c r="D528" s="1">
        <v>44260</v>
      </c>
      <c r="E528">
        <v>1</v>
      </c>
      <c r="F528" s="17">
        <v>1</v>
      </c>
      <c r="G528">
        <v>42</v>
      </c>
      <c r="H528">
        <f>IF(rolling_transitions[[#This Row],[CURRENT_SEGMENT]]=rolling_transitions[[#This Row],[PREVIOUS_SEGMENT]],1,0)</f>
        <v>1</v>
      </c>
    </row>
    <row r="529" spans="1:8">
      <c r="A529">
        <v>1660363</v>
      </c>
      <c r="B529" t="s">
        <v>13</v>
      </c>
      <c r="C529" t="s">
        <v>13</v>
      </c>
      <c r="D529" s="1">
        <v>44260</v>
      </c>
      <c r="E529">
        <v>3</v>
      </c>
      <c r="F529" s="17">
        <v>3</v>
      </c>
      <c r="G529">
        <v>42</v>
      </c>
      <c r="H529">
        <f>IF(rolling_transitions[[#This Row],[CURRENT_SEGMENT]]=rolling_transitions[[#This Row],[PREVIOUS_SEGMENT]],1,0)</f>
        <v>1</v>
      </c>
    </row>
    <row r="530" spans="1:8">
      <c r="A530">
        <v>25</v>
      </c>
      <c r="B530" t="s">
        <v>7</v>
      </c>
      <c r="C530" t="s">
        <v>144</v>
      </c>
      <c r="D530" s="1">
        <v>44260</v>
      </c>
      <c r="E530">
        <v>1</v>
      </c>
      <c r="F530" s="17">
        <v>6</v>
      </c>
      <c r="G530">
        <v>42</v>
      </c>
      <c r="H530">
        <f>IF(rolling_transitions[[#This Row],[CURRENT_SEGMENT]]=rolling_transitions[[#This Row],[PREVIOUS_SEGMENT]],1,0)</f>
        <v>0</v>
      </c>
    </row>
    <row r="531" spans="1:8">
      <c r="A531">
        <v>248546</v>
      </c>
      <c r="B531" t="s">
        <v>14</v>
      </c>
      <c r="C531" t="s">
        <v>12</v>
      </c>
      <c r="D531" s="1">
        <v>44260</v>
      </c>
      <c r="E531">
        <v>4</v>
      </c>
      <c r="F531" s="17">
        <v>2</v>
      </c>
      <c r="G531">
        <v>42</v>
      </c>
      <c r="H531">
        <f>IF(rolling_transitions[[#This Row],[CURRENT_SEGMENT]]=rolling_transitions[[#This Row],[PREVIOUS_SEGMENT]],1,0)</f>
        <v>0</v>
      </c>
    </row>
    <row r="532" spans="1:8">
      <c r="A532">
        <v>131755</v>
      </c>
      <c r="B532" t="s">
        <v>14</v>
      </c>
      <c r="C532" t="s">
        <v>13</v>
      </c>
      <c r="D532" s="1">
        <v>44260</v>
      </c>
      <c r="E532">
        <v>4</v>
      </c>
      <c r="F532" s="17">
        <v>3</v>
      </c>
      <c r="G532">
        <v>42</v>
      </c>
      <c r="H532">
        <f>IF(rolling_transitions[[#This Row],[CURRENT_SEGMENT]]=rolling_transitions[[#This Row],[PREVIOUS_SEGMENT]],1,0)</f>
        <v>0</v>
      </c>
    </row>
    <row r="533" spans="1:8">
      <c r="A533">
        <v>1986224</v>
      </c>
      <c r="B533" t="s">
        <v>12</v>
      </c>
      <c r="C533" t="s">
        <v>12</v>
      </c>
      <c r="D533" s="1">
        <v>44260</v>
      </c>
      <c r="E533">
        <v>2</v>
      </c>
      <c r="F533" s="17">
        <v>2</v>
      </c>
      <c r="G533">
        <v>42</v>
      </c>
      <c r="H533">
        <f>IF(rolling_transitions[[#This Row],[CURRENT_SEGMENT]]=rolling_transitions[[#This Row],[PREVIOUS_SEGMENT]],1,0)</f>
        <v>1</v>
      </c>
    </row>
    <row r="534" spans="1:8">
      <c r="A534">
        <v>13354</v>
      </c>
      <c r="B534" t="s">
        <v>14</v>
      </c>
      <c r="C534" t="s">
        <v>7</v>
      </c>
      <c r="D534" s="1">
        <v>44260</v>
      </c>
      <c r="E534">
        <v>4</v>
      </c>
      <c r="F534" s="17">
        <v>1</v>
      </c>
      <c r="G534">
        <v>42</v>
      </c>
      <c r="H534">
        <f>IF(rolling_transitions[[#This Row],[CURRENT_SEGMENT]]=rolling_transitions[[#This Row],[PREVIOUS_SEGMENT]],1,0)</f>
        <v>0</v>
      </c>
    </row>
    <row r="535" spans="1:8">
      <c r="A535">
        <v>1157</v>
      </c>
      <c r="B535" t="s">
        <v>13</v>
      </c>
      <c r="C535" t="s">
        <v>15</v>
      </c>
      <c r="D535" s="1">
        <v>44260</v>
      </c>
      <c r="E535">
        <v>3</v>
      </c>
      <c r="F535" s="17">
        <v>5</v>
      </c>
      <c r="G535">
        <v>42</v>
      </c>
      <c r="H535">
        <f>IF(rolling_transitions[[#This Row],[CURRENT_SEGMENT]]=rolling_transitions[[#This Row],[PREVIOUS_SEGMENT]],1,0)</f>
        <v>0</v>
      </c>
    </row>
    <row r="536" spans="1:8">
      <c r="A536">
        <v>5294</v>
      </c>
      <c r="B536" t="s">
        <v>12</v>
      </c>
      <c r="C536" t="s">
        <v>13</v>
      </c>
      <c r="D536" s="1">
        <v>44246</v>
      </c>
      <c r="E536">
        <v>2</v>
      </c>
      <c r="F536" s="17">
        <v>3</v>
      </c>
      <c r="G536">
        <v>44</v>
      </c>
      <c r="H536">
        <f>IF(rolling_transitions[[#This Row],[CURRENT_SEGMENT]]=rolling_transitions[[#This Row],[PREVIOUS_SEGMENT]],1,0)</f>
        <v>0</v>
      </c>
    </row>
    <row r="537" spans="1:8">
      <c r="A537">
        <v>11974</v>
      </c>
      <c r="B537" t="s">
        <v>14</v>
      </c>
      <c r="C537" t="s">
        <v>7</v>
      </c>
      <c r="D537" s="1">
        <v>44246</v>
      </c>
      <c r="E537">
        <v>4</v>
      </c>
      <c r="F537" s="17">
        <v>1</v>
      </c>
      <c r="G537">
        <v>44</v>
      </c>
      <c r="H537">
        <f>IF(rolling_transitions[[#This Row],[CURRENT_SEGMENT]]=rolling_transitions[[#This Row],[PREVIOUS_SEGMENT]],1,0)</f>
        <v>0</v>
      </c>
    </row>
    <row r="538" spans="1:8">
      <c r="A538">
        <v>168279</v>
      </c>
      <c r="B538" t="s">
        <v>14</v>
      </c>
      <c r="C538" t="s">
        <v>145</v>
      </c>
      <c r="D538" s="1">
        <v>44246</v>
      </c>
      <c r="E538">
        <v>4</v>
      </c>
      <c r="F538" s="17">
        <v>99</v>
      </c>
      <c r="G538">
        <v>44</v>
      </c>
      <c r="H538">
        <f>IF(rolling_transitions[[#This Row],[CURRENT_SEGMENT]]=rolling_transitions[[#This Row],[PREVIOUS_SEGMENT]],1,0)</f>
        <v>0</v>
      </c>
    </row>
    <row r="539" spans="1:8">
      <c r="A539">
        <v>3124188</v>
      </c>
      <c r="B539" t="s">
        <v>15</v>
      </c>
      <c r="C539" t="s">
        <v>15</v>
      </c>
      <c r="D539" s="1">
        <v>44246</v>
      </c>
      <c r="E539">
        <v>5</v>
      </c>
      <c r="F539" s="17">
        <v>5</v>
      </c>
      <c r="G539">
        <v>44</v>
      </c>
      <c r="H539">
        <f>IF(rolling_transitions[[#This Row],[CURRENT_SEGMENT]]=rolling_transitions[[#This Row],[PREVIOUS_SEGMENT]],1,0)</f>
        <v>1</v>
      </c>
    </row>
    <row r="540" spans="1:8">
      <c r="A540">
        <v>10660422</v>
      </c>
      <c r="B540" t="s">
        <v>144</v>
      </c>
      <c r="C540" t="s">
        <v>144</v>
      </c>
      <c r="D540" s="1">
        <v>44246</v>
      </c>
      <c r="E540">
        <v>6</v>
      </c>
      <c r="F540" s="17">
        <v>6</v>
      </c>
      <c r="G540">
        <v>44</v>
      </c>
      <c r="H540">
        <f>IF(rolling_transitions[[#This Row],[CURRENT_SEGMENT]]=rolling_transitions[[#This Row],[PREVIOUS_SEGMENT]],1,0)</f>
        <v>1</v>
      </c>
    </row>
    <row r="541" spans="1:8">
      <c r="A541">
        <v>27</v>
      </c>
      <c r="B541" t="s">
        <v>7</v>
      </c>
      <c r="C541" t="s">
        <v>144</v>
      </c>
      <c r="D541" s="1">
        <v>44246</v>
      </c>
      <c r="E541">
        <v>1</v>
      </c>
      <c r="F541" s="17">
        <v>6</v>
      </c>
      <c r="G541">
        <v>44</v>
      </c>
      <c r="H541">
        <f>IF(rolling_transitions[[#This Row],[CURRENT_SEGMENT]]=rolling_transitions[[#This Row],[PREVIOUS_SEGMENT]],1,0)</f>
        <v>0</v>
      </c>
    </row>
    <row r="542" spans="1:8">
      <c r="A542">
        <v>3215350</v>
      </c>
      <c r="B542" t="s">
        <v>7</v>
      </c>
      <c r="C542" t="s">
        <v>7</v>
      </c>
      <c r="D542" s="1">
        <v>44246</v>
      </c>
      <c r="E542">
        <v>1</v>
      </c>
      <c r="F542" s="17">
        <v>1</v>
      </c>
      <c r="G542">
        <v>44</v>
      </c>
      <c r="H542">
        <f>IF(rolling_transitions[[#This Row],[CURRENT_SEGMENT]]=rolling_transitions[[#This Row],[PREVIOUS_SEGMENT]],1,0)</f>
        <v>1</v>
      </c>
    </row>
    <row r="543" spans="1:8">
      <c r="A543">
        <v>7362</v>
      </c>
      <c r="B543" t="s">
        <v>13</v>
      </c>
      <c r="C543" t="s">
        <v>12</v>
      </c>
      <c r="D543" s="1">
        <v>44246</v>
      </c>
      <c r="E543">
        <v>3</v>
      </c>
      <c r="F543" s="17">
        <v>2</v>
      </c>
      <c r="G543">
        <v>44</v>
      </c>
      <c r="H543">
        <f>IF(rolling_transitions[[#This Row],[CURRENT_SEGMENT]]=rolling_transitions[[#This Row],[PREVIOUS_SEGMENT]],1,0)</f>
        <v>0</v>
      </c>
    </row>
    <row r="544" spans="1:8">
      <c r="A544">
        <v>140198</v>
      </c>
      <c r="B544" t="s">
        <v>12</v>
      </c>
      <c r="C544" t="s">
        <v>7</v>
      </c>
      <c r="D544" s="1">
        <v>44246</v>
      </c>
      <c r="E544">
        <v>2</v>
      </c>
      <c r="F544" s="17">
        <v>1</v>
      </c>
      <c r="G544">
        <v>44</v>
      </c>
      <c r="H544">
        <f>IF(rolling_transitions[[#This Row],[CURRENT_SEGMENT]]=rolling_transitions[[#This Row],[PREVIOUS_SEGMENT]],1,0)</f>
        <v>0</v>
      </c>
    </row>
    <row r="545" spans="1:8">
      <c r="A545">
        <v>269763</v>
      </c>
      <c r="B545" t="s">
        <v>12</v>
      </c>
      <c r="C545" t="s">
        <v>14</v>
      </c>
      <c r="D545" s="1">
        <v>44246</v>
      </c>
      <c r="E545">
        <v>2</v>
      </c>
      <c r="F545" s="17">
        <v>4</v>
      </c>
      <c r="G545">
        <v>44</v>
      </c>
      <c r="H545">
        <f>IF(rolling_transitions[[#This Row],[CURRENT_SEGMENT]]=rolling_transitions[[#This Row],[PREVIOUS_SEGMENT]],1,0)</f>
        <v>0</v>
      </c>
    </row>
    <row r="546" spans="1:8">
      <c r="A546">
        <v>1657</v>
      </c>
      <c r="B546" t="s">
        <v>13</v>
      </c>
      <c r="C546" t="s">
        <v>15</v>
      </c>
      <c r="D546" s="1">
        <v>44246</v>
      </c>
      <c r="E546">
        <v>3</v>
      </c>
      <c r="F546" s="17">
        <v>5</v>
      </c>
      <c r="G546">
        <v>44</v>
      </c>
      <c r="H546">
        <f>IF(rolling_transitions[[#This Row],[CURRENT_SEGMENT]]=rolling_transitions[[#This Row],[PREVIOUS_SEGMENT]],1,0)</f>
        <v>0</v>
      </c>
    </row>
    <row r="547" spans="1:8">
      <c r="A547">
        <v>1048721</v>
      </c>
      <c r="B547" t="s">
        <v>15</v>
      </c>
      <c r="C547" t="s">
        <v>14</v>
      </c>
      <c r="D547" s="1">
        <v>44246</v>
      </c>
      <c r="E547">
        <v>5</v>
      </c>
      <c r="F547" s="17">
        <v>4</v>
      </c>
      <c r="G547">
        <v>44</v>
      </c>
      <c r="H547">
        <f>IF(rolling_transitions[[#This Row],[CURRENT_SEGMENT]]=rolling_transitions[[#This Row],[PREVIOUS_SEGMENT]],1,0)</f>
        <v>0</v>
      </c>
    </row>
    <row r="548" spans="1:8">
      <c r="A548">
        <v>8</v>
      </c>
      <c r="B548" t="s">
        <v>13</v>
      </c>
      <c r="C548" t="s">
        <v>144</v>
      </c>
      <c r="D548" s="1">
        <v>44246</v>
      </c>
      <c r="E548">
        <v>3</v>
      </c>
      <c r="F548" s="17">
        <v>6</v>
      </c>
      <c r="G548">
        <v>44</v>
      </c>
      <c r="H548">
        <f>IF(rolling_transitions[[#This Row],[CURRENT_SEGMENT]]=rolling_transitions[[#This Row],[PREVIOUS_SEGMENT]],1,0)</f>
        <v>0</v>
      </c>
    </row>
    <row r="549" spans="1:8">
      <c r="A549">
        <v>15574</v>
      </c>
      <c r="B549" t="s">
        <v>7</v>
      </c>
      <c r="C549" t="s">
        <v>14</v>
      </c>
      <c r="D549" s="1">
        <v>44246</v>
      </c>
      <c r="E549">
        <v>1</v>
      </c>
      <c r="F549" s="17">
        <v>4</v>
      </c>
      <c r="G549">
        <v>44</v>
      </c>
      <c r="H549">
        <f>IF(rolling_transitions[[#This Row],[CURRENT_SEGMENT]]=rolling_transitions[[#This Row],[PREVIOUS_SEGMENT]],1,0)</f>
        <v>0</v>
      </c>
    </row>
    <row r="550" spans="1:8">
      <c r="A550">
        <v>221760</v>
      </c>
      <c r="B550" t="s">
        <v>14</v>
      </c>
      <c r="C550" t="s">
        <v>12</v>
      </c>
      <c r="D550" s="1">
        <v>44246</v>
      </c>
      <c r="E550">
        <v>4</v>
      </c>
      <c r="F550" s="17">
        <v>2</v>
      </c>
      <c r="G550">
        <v>44</v>
      </c>
      <c r="H550">
        <f>IF(rolling_transitions[[#This Row],[CURRENT_SEGMENT]]=rolling_transitions[[#This Row],[PREVIOUS_SEGMENT]],1,0)</f>
        <v>0</v>
      </c>
    </row>
    <row r="551" spans="1:8">
      <c r="A551">
        <v>76854</v>
      </c>
      <c r="B551" t="s">
        <v>13</v>
      </c>
      <c r="C551" t="s">
        <v>7</v>
      </c>
      <c r="D551" s="1">
        <v>44246</v>
      </c>
      <c r="E551">
        <v>3</v>
      </c>
      <c r="F551" s="17">
        <v>1</v>
      </c>
      <c r="G551">
        <v>44</v>
      </c>
      <c r="H551">
        <f>IF(rolling_transitions[[#This Row],[CURRENT_SEGMENT]]=rolling_transitions[[#This Row],[PREVIOUS_SEGMENT]],1,0)</f>
        <v>0</v>
      </c>
    </row>
    <row r="552" spans="1:8">
      <c r="A552">
        <v>1648967</v>
      </c>
      <c r="B552" t="s">
        <v>13</v>
      </c>
      <c r="C552" t="s">
        <v>13</v>
      </c>
      <c r="D552" s="1">
        <v>44246</v>
      </c>
      <c r="E552">
        <v>3</v>
      </c>
      <c r="F552" s="17">
        <v>3</v>
      </c>
      <c r="G552">
        <v>44</v>
      </c>
      <c r="H552">
        <f>IF(rolling_transitions[[#This Row],[CURRENT_SEGMENT]]=rolling_transitions[[#This Row],[PREVIOUS_SEGMENT]],1,0)</f>
        <v>1</v>
      </c>
    </row>
    <row r="553" spans="1:8">
      <c r="A553">
        <v>7834102</v>
      </c>
      <c r="B553" t="s">
        <v>14</v>
      </c>
      <c r="C553" t="s">
        <v>14</v>
      </c>
      <c r="D553" s="1">
        <v>44246</v>
      </c>
      <c r="E553">
        <v>4</v>
      </c>
      <c r="F553" s="17">
        <v>4</v>
      </c>
      <c r="G553">
        <v>44</v>
      </c>
      <c r="H553">
        <f>IF(rolling_transitions[[#This Row],[CURRENT_SEGMENT]]=rolling_transitions[[#This Row],[PREVIOUS_SEGMENT]],1,0)</f>
        <v>1</v>
      </c>
    </row>
    <row r="554" spans="1:8">
      <c r="A554">
        <v>17344</v>
      </c>
      <c r="B554" t="s">
        <v>15</v>
      </c>
      <c r="C554" t="s">
        <v>13</v>
      </c>
      <c r="D554" s="1">
        <v>44246</v>
      </c>
      <c r="E554">
        <v>5</v>
      </c>
      <c r="F554" s="17">
        <v>3</v>
      </c>
      <c r="G554">
        <v>44</v>
      </c>
      <c r="H554">
        <f>IF(rolling_transitions[[#This Row],[CURRENT_SEGMENT]]=rolling_transitions[[#This Row],[PREVIOUS_SEGMENT]],1,0)</f>
        <v>0</v>
      </c>
    </row>
    <row r="555" spans="1:8">
      <c r="A555">
        <v>1091</v>
      </c>
      <c r="B555" t="s">
        <v>12</v>
      </c>
      <c r="C555" t="s">
        <v>144</v>
      </c>
      <c r="D555" s="1">
        <v>44246</v>
      </c>
      <c r="E555">
        <v>2</v>
      </c>
      <c r="F555" s="17">
        <v>6</v>
      </c>
      <c r="G555">
        <v>44</v>
      </c>
      <c r="H555">
        <f>IF(rolling_transitions[[#This Row],[CURRENT_SEGMENT]]=rolling_transitions[[#This Row],[PREVIOUS_SEGMENT]],1,0)</f>
        <v>0</v>
      </c>
    </row>
    <row r="556" spans="1:8">
      <c r="A556">
        <v>2093</v>
      </c>
      <c r="B556" t="s">
        <v>7</v>
      </c>
      <c r="C556" t="s">
        <v>15</v>
      </c>
      <c r="D556" s="1">
        <v>44246</v>
      </c>
      <c r="E556">
        <v>1</v>
      </c>
      <c r="F556" s="17">
        <v>5</v>
      </c>
      <c r="G556">
        <v>44</v>
      </c>
      <c r="H556">
        <f>IF(rolling_transitions[[#This Row],[CURRENT_SEGMENT]]=rolling_transitions[[#This Row],[PREVIOUS_SEGMENT]],1,0)</f>
        <v>0</v>
      </c>
    </row>
    <row r="557" spans="1:8">
      <c r="A557">
        <v>157218</v>
      </c>
      <c r="B557" t="s">
        <v>7</v>
      </c>
      <c r="C557" t="s">
        <v>12</v>
      </c>
      <c r="D557" s="1">
        <v>44246</v>
      </c>
      <c r="E557">
        <v>1</v>
      </c>
      <c r="F557" s="17">
        <v>2</v>
      </c>
      <c r="G557">
        <v>44</v>
      </c>
      <c r="H557">
        <f>IF(rolling_transitions[[#This Row],[CURRENT_SEGMENT]]=rolling_transitions[[#This Row],[PREVIOUS_SEGMENT]],1,0)</f>
        <v>0</v>
      </c>
    </row>
    <row r="558" spans="1:8">
      <c r="A558">
        <v>282406</v>
      </c>
      <c r="B558" t="s">
        <v>14</v>
      </c>
      <c r="C558" t="s">
        <v>15</v>
      </c>
      <c r="D558" s="1">
        <v>44246</v>
      </c>
      <c r="E558">
        <v>4</v>
      </c>
      <c r="F558" s="17">
        <v>5</v>
      </c>
      <c r="G558">
        <v>44</v>
      </c>
      <c r="H558">
        <f>IF(rolling_transitions[[#This Row],[CURRENT_SEGMENT]]=rolling_transitions[[#This Row],[PREVIOUS_SEGMENT]],1,0)</f>
        <v>0</v>
      </c>
    </row>
    <row r="559" spans="1:8">
      <c r="A559">
        <v>132</v>
      </c>
      <c r="B559" t="s">
        <v>13</v>
      </c>
      <c r="C559" t="s">
        <v>145</v>
      </c>
      <c r="D559" s="1">
        <v>44246</v>
      </c>
      <c r="E559">
        <v>3</v>
      </c>
      <c r="F559" s="17">
        <v>99</v>
      </c>
      <c r="G559">
        <v>44</v>
      </c>
      <c r="H559">
        <f>IF(rolling_transitions[[#This Row],[CURRENT_SEGMENT]]=rolling_transitions[[#This Row],[PREVIOUS_SEGMENT]],1,0)</f>
        <v>0</v>
      </c>
    </row>
    <row r="560" spans="1:8">
      <c r="A560">
        <v>29339</v>
      </c>
      <c r="B560" t="s">
        <v>12</v>
      </c>
      <c r="C560" t="s">
        <v>15</v>
      </c>
      <c r="D560" s="1">
        <v>44246</v>
      </c>
      <c r="E560">
        <v>2</v>
      </c>
      <c r="F560" s="17">
        <v>5</v>
      </c>
      <c r="G560">
        <v>44</v>
      </c>
      <c r="H560">
        <f>IF(rolling_transitions[[#This Row],[CURRENT_SEGMENT]]=rolling_transitions[[#This Row],[PREVIOUS_SEGMENT]],1,0)</f>
        <v>0</v>
      </c>
    </row>
    <row r="561" spans="1:8">
      <c r="A561">
        <v>124465</v>
      </c>
      <c r="B561" t="s">
        <v>14</v>
      </c>
      <c r="C561" t="s">
        <v>13</v>
      </c>
      <c r="D561" s="1">
        <v>44246</v>
      </c>
      <c r="E561">
        <v>4</v>
      </c>
      <c r="F561" s="17">
        <v>3</v>
      </c>
      <c r="G561">
        <v>44</v>
      </c>
      <c r="H561">
        <f>IF(rolling_transitions[[#This Row],[CURRENT_SEGMENT]]=rolling_transitions[[#This Row],[PREVIOUS_SEGMENT]],1,0)</f>
        <v>0</v>
      </c>
    </row>
    <row r="562" spans="1:8">
      <c r="A562">
        <v>25676</v>
      </c>
      <c r="B562" t="s">
        <v>15</v>
      </c>
      <c r="C562" t="s">
        <v>7</v>
      </c>
      <c r="D562" s="1">
        <v>44246</v>
      </c>
      <c r="E562">
        <v>5</v>
      </c>
      <c r="F562" s="17">
        <v>1</v>
      </c>
      <c r="G562">
        <v>44</v>
      </c>
      <c r="H562">
        <f>IF(rolling_transitions[[#This Row],[CURRENT_SEGMENT]]=rolling_transitions[[#This Row],[PREVIOUS_SEGMENT]],1,0)</f>
        <v>0</v>
      </c>
    </row>
    <row r="563" spans="1:8">
      <c r="A563">
        <v>7680</v>
      </c>
      <c r="B563" t="s">
        <v>12</v>
      </c>
      <c r="C563" t="s">
        <v>145</v>
      </c>
      <c r="D563" s="1">
        <v>44246</v>
      </c>
      <c r="E563">
        <v>2</v>
      </c>
      <c r="F563" s="17">
        <v>99</v>
      </c>
      <c r="G563">
        <v>44</v>
      </c>
      <c r="H563">
        <f>IF(rolling_transitions[[#This Row],[CURRENT_SEGMENT]]=rolling_transitions[[#This Row],[PREVIOUS_SEGMENT]],1,0)</f>
        <v>0</v>
      </c>
    </row>
    <row r="564" spans="1:8">
      <c r="A564">
        <v>78008</v>
      </c>
      <c r="B564" t="s">
        <v>13</v>
      </c>
      <c r="C564" t="s">
        <v>7</v>
      </c>
      <c r="D564" s="1">
        <v>44260</v>
      </c>
      <c r="E564">
        <v>3</v>
      </c>
      <c r="F564" s="17">
        <v>1</v>
      </c>
      <c r="G564">
        <v>42</v>
      </c>
      <c r="H564">
        <f>IF(rolling_transitions[[#This Row],[CURRENT_SEGMENT]]=rolling_transitions[[#This Row],[PREVIOUS_SEGMENT]],1,0)</f>
        <v>0</v>
      </c>
    </row>
    <row r="565" spans="1:8">
      <c r="A565">
        <v>155733</v>
      </c>
      <c r="B565" t="s">
        <v>7</v>
      </c>
      <c r="C565" t="s">
        <v>12</v>
      </c>
      <c r="D565" s="1">
        <v>44260</v>
      </c>
      <c r="E565">
        <v>1</v>
      </c>
      <c r="F565" s="17">
        <v>2</v>
      </c>
      <c r="G565">
        <v>42</v>
      </c>
      <c r="H565">
        <f>IF(rolling_transitions[[#This Row],[CURRENT_SEGMENT]]=rolling_transitions[[#This Row],[PREVIOUS_SEGMENT]],1,0)</f>
        <v>0</v>
      </c>
    </row>
    <row r="566" spans="1:8">
      <c r="A566">
        <v>10519605</v>
      </c>
      <c r="B566" t="s">
        <v>144</v>
      </c>
      <c r="C566" t="s">
        <v>144</v>
      </c>
      <c r="D566" s="1">
        <v>44260</v>
      </c>
      <c r="E566">
        <v>6</v>
      </c>
      <c r="F566" s="17">
        <v>6</v>
      </c>
      <c r="G566">
        <v>42</v>
      </c>
      <c r="H566">
        <f>IF(rolling_transitions[[#This Row],[CURRENT_SEGMENT]]=rolling_transitions[[#This Row],[PREVIOUS_SEGMENT]],1,0)</f>
        <v>1</v>
      </c>
    </row>
    <row r="567" spans="1:8">
      <c r="A567">
        <v>3155634</v>
      </c>
      <c r="B567" t="s">
        <v>15</v>
      </c>
      <c r="C567" t="s">
        <v>15</v>
      </c>
      <c r="D567" s="1">
        <v>44260</v>
      </c>
      <c r="E567">
        <v>5</v>
      </c>
      <c r="F567" s="17">
        <v>5</v>
      </c>
      <c r="G567">
        <v>42</v>
      </c>
      <c r="H567">
        <f>IF(rolling_transitions[[#This Row],[CURRENT_SEGMENT]]=rolling_transitions[[#This Row],[PREVIOUS_SEGMENT]],1,0)</f>
        <v>1</v>
      </c>
    </row>
    <row r="568" spans="1:8">
      <c r="A568">
        <v>1246</v>
      </c>
      <c r="B568" t="s">
        <v>12</v>
      </c>
      <c r="C568" t="s">
        <v>144</v>
      </c>
      <c r="D568" s="1">
        <v>44260</v>
      </c>
      <c r="E568">
        <v>2</v>
      </c>
      <c r="F568" s="17">
        <v>6</v>
      </c>
      <c r="G568">
        <v>42</v>
      </c>
      <c r="H568">
        <f>IF(rolling_transitions[[#This Row],[CURRENT_SEGMENT]]=rolling_transitions[[#This Row],[PREVIOUS_SEGMENT]],1,0)</f>
        <v>0</v>
      </c>
    </row>
    <row r="569" spans="1:8">
      <c r="A569">
        <v>563613</v>
      </c>
      <c r="B569" t="s">
        <v>15</v>
      </c>
      <c r="C569" t="s">
        <v>14</v>
      </c>
      <c r="D569" s="1">
        <v>44260</v>
      </c>
      <c r="E569">
        <v>5</v>
      </c>
      <c r="F569" s="17">
        <v>4</v>
      </c>
      <c r="G569">
        <v>42</v>
      </c>
      <c r="H569">
        <f>IF(rolling_transitions[[#This Row],[CURRENT_SEGMENT]]=rolling_transitions[[#This Row],[PREVIOUS_SEGMENT]],1,0)</f>
        <v>0</v>
      </c>
    </row>
    <row r="570" spans="1:8">
      <c r="A570">
        <v>8286</v>
      </c>
      <c r="B570" t="s">
        <v>12</v>
      </c>
      <c r="C570" t="s">
        <v>145</v>
      </c>
      <c r="D570" s="1">
        <v>44260</v>
      </c>
      <c r="E570">
        <v>2</v>
      </c>
      <c r="F570" s="17">
        <v>99</v>
      </c>
      <c r="G570">
        <v>42</v>
      </c>
      <c r="H570">
        <f>IF(rolling_transitions[[#This Row],[CURRENT_SEGMENT]]=rolling_transitions[[#This Row],[PREVIOUS_SEGMENT]],1,0)</f>
        <v>0</v>
      </c>
    </row>
    <row r="571" spans="1:8">
      <c r="A571">
        <v>72358</v>
      </c>
      <c r="B571" t="s">
        <v>7</v>
      </c>
      <c r="C571" t="s">
        <v>13</v>
      </c>
      <c r="D571" s="1">
        <v>44260</v>
      </c>
      <c r="E571">
        <v>1</v>
      </c>
      <c r="F571" s="17">
        <v>3</v>
      </c>
      <c r="G571">
        <v>42</v>
      </c>
      <c r="H571">
        <f>IF(rolling_transitions[[#This Row],[CURRENT_SEGMENT]]=rolling_transitions[[#This Row],[PREVIOUS_SEGMENT]],1,0)</f>
        <v>0</v>
      </c>
    </row>
    <row r="572" spans="1:8">
      <c r="A572">
        <v>33549</v>
      </c>
      <c r="B572" t="s">
        <v>12</v>
      </c>
      <c r="C572" t="s">
        <v>15</v>
      </c>
      <c r="D572" s="1">
        <v>44260</v>
      </c>
      <c r="E572">
        <v>2</v>
      </c>
      <c r="F572" s="17">
        <v>5</v>
      </c>
      <c r="G572">
        <v>42</v>
      </c>
      <c r="H572">
        <f>IF(rolling_transitions[[#This Row],[CURRENT_SEGMENT]]=rolling_transitions[[#This Row],[PREVIOUS_SEGMENT]],1,0)</f>
        <v>0</v>
      </c>
    </row>
    <row r="573" spans="1:8">
      <c r="A573">
        <v>273230</v>
      </c>
      <c r="B573" t="s">
        <v>12</v>
      </c>
      <c r="C573" t="s">
        <v>14</v>
      </c>
      <c r="D573" s="1">
        <v>44260</v>
      </c>
      <c r="E573">
        <v>2</v>
      </c>
      <c r="F573" s="17">
        <v>4</v>
      </c>
      <c r="G573">
        <v>42</v>
      </c>
      <c r="H573">
        <f>IF(rolling_transitions[[#This Row],[CURRENT_SEGMENT]]=rolling_transitions[[#This Row],[PREVIOUS_SEGMENT]],1,0)</f>
        <v>0</v>
      </c>
    </row>
    <row r="574" spans="1:8">
      <c r="A574">
        <v>172102</v>
      </c>
      <c r="B574" t="s">
        <v>14</v>
      </c>
      <c r="C574" t="s">
        <v>145</v>
      </c>
      <c r="D574" s="1">
        <v>44260</v>
      </c>
      <c r="E574">
        <v>4</v>
      </c>
      <c r="F574" s="17">
        <v>99</v>
      </c>
      <c r="G574">
        <v>42</v>
      </c>
      <c r="H574">
        <f>IF(rolling_transitions[[#This Row],[CURRENT_SEGMENT]]=rolling_transitions[[#This Row],[PREVIOUS_SEGMENT]],1,0)</f>
        <v>0</v>
      </c>
    </row>
    <row r="575" spans="1:8">
      <c r="A575">
        <v>2239</v>
      </c>
      <c r="B575" t="s">
        <v>7</v>
      </c>
      <c r="C575" t="s">
        <v>15</v>
      </c>
      <c r="D575" s="1">
        <v>44260</v>
      </c>
      <c r="E575">
        <v>1</v>
      </c>
      <c r="F575" s="17">
        <v>5</v>
      </c>
      <c r="G575">
        <v>42</v>
      </c>
      <c r="H575">
        <f>IF(rolling_transitions[[#This Row],[CURRENT_SEGMENT]]=rolling_transitions[[#This Row],[PREVIOUS_SEGMENT]],1,0)</f>
        <v>0</v>
      </c>
    </row>
    <row r="576" spans="1:8">
      <c r="A576">
        <v>158</v>
      </c>
      <c r="B576" t="s">
        <v>13</v>
      </c>
      <c r="C576" t="s">
        <v>145</v>
      </c>
      <c r="D576" s="1">
        <v>44260</v>
      </c>
      <c r="E576">
        <v>3</v>
      </c>
      <c r="F576" s="17">
        <v>99</v>
      </c>
      <c r="G576">
        <v>42</v>
      </c>
      <c r="H576">
        <f>IF(rolling_transitions[[#This Row],[CURRENT_SEGMENT]]=rolling_transitions[[#This Row],[PREVIOUS_SEGMENT]],1,0)</f>
        <v>0</v>
      </c>
    </row>
    <row r="577" spans="1:8">
      <c r="A577">
        <v>5672</v>
      </c>
      <c r="B577" t="s">
        <v>12</v>
      </c>
      <c r="C577" t="s">
        <v>13</v>
      </c>
      <c r="D577" s="1">
        <v>44260</v>
      </c>
      <c r="E577">
        <v>2</v>
      </c>
      <c r="F577" s="17">
        <v>3</v>
      </c>
      <c r="G577">
        <v>42</v>
      </c>
      <c r="H577">
        <f>IF(rolling_transitions[[#This Row],[CURRENT_SEGMENT]]=rolling_transitions[[#This Row],[PREVIOUS_SEGMENT]],1,0)</f>
        <v>0</v>
      </c>
    </row>
    <row r="578" spans="1:8">
      <c r="A578">
        <v>7050</v>
      </c>
      <c r="B578" t="s">
        <v>13</v>
      </c>
      <c r="C578" t="s">
        <v>12</v>
      </c>
      <c r="D578" s="1">
        <v>44260</v>
      </c>
      <c r="E578">
        <v>3</v>
      </c>
      <c r="F578" s="17">
        <v>2</v>
      </c>
      <c r="G578">
        <v>42</v>
      </c>
      <c r="H578">
        <f>IF(rolling_transitions[[#This Row],[CURRENT_SEGMENT]]=rolling_transitions[[#This Row],[PREVIOUS_SEGMENT]],1,0)</f>
        <v>0</v>
      </c>
    </row>
    <row r="579" spans="1:8">
      <c r="A579">
        <v>141699</v>
      </c>
      <c r="B579" t="s">
        <v>13</v>
      </c>
      <c r="C579" t="s">
        <v>14</v>
      </c>
      <c r="D579" s="1">
        <v>44260</v>
      </c>
      <c r="E579">
        <v>3</v>
      </c>
      <c r="F579" s="17">
        <v>4</v>
      </c>
      <c r="G579">
        <v>42</v>
      </c>
      <c r="H579">
        <f>IF(rolling_transitions[[#This Row],[CURRENT_SEGMENT]]=rolling_transitions[[#This Row],[PREVIOUS_SEGMENT]],1,0)</f>
        <v>0</v>
      </c>
    </row>
    <row r="580" spans="1:8">
      <c r="A580">
        <v>16523</v>
      </c>
      <c r="B580" t="s">
        <v>7</v>
      </c>
      <c r="C580" t="s">
        <v>14</v>
      </c>
      <c r="D580" s="1">
        <v>44260</v>
      </c>
      <c r="E580">
        <v>1</v>
      </c>
      <c r="F580" s="17">
        <v>4</v>
      </c>
      <c r="G580">
        <v>42</v>
      </c>
      <c r="H580">
        <f>IF(rolling_transitions[[#This Row],[CURRENT_SEGMENT]]=rolling_transitions[[#This Row],[PREVIOUS_SEGMENT]],1,0)</f>
        <v>0</v>
      </c>
    </row>
    <row r="581" spans="1:8">
      <c r="A581">
        <v>146606</v>
      </c>
      <c r="B581" t="s">
        <v>12</v>
      </c>
      <c r="C581" t="s">
        <v>7</v>
      </c>
      <c r="D581" s="1">
        <v>44260</v>
      </c>
      <c r="E581">
        <v>2</v>
      </c>
      <c r="F581" s="17">
        <v>1</v>
      </c>
      <c r="G581">
        <v>42</v>
      </c>
      <c r="H581">
        <f>IF(rolling_transitions[[#This Row],[CURRENT_SEGMENT]]=rolling_transitions[[#This Row],[PREVIOUS_SEGMENT]],1,0)</f>
        <v>0</v>
      </c>
    </row>
    <row r="582" spans="1:8">
      <c r="A582">
        <v>7</v>
      </c>
      <c r="B582" t="s">
        <v>13</v>
      </c>
      <c r="C582" t="s">
        <v>144</v>
      </c>
      <c r="D582" s="1">
        <v>44260</v>
      </c>
      <c r="E582">
        <v>3</v>
      </c>
      <c r="F582" s="17">
        <v>6</v>
      </c>
      <c r="G582">
        <v>42</v>
      </c>
      <c r="H582">
        <f>IF(rolling_transitions[[#This Row],[CURRENT_SEGMENT]]=rolling_transitions[[#This Row],[PREVIOUS_SEGMENT]],1,0)</f>
        <v>0</v>
      </c>
    </row>
    <row r="583" spans="1:8">
      <c r="A583">
        <v>719</v>
      </c>
      <c r="B583" t="s">
        <v>7</v>
      </c>
      <c r="C583" t="s">
        <v>145</v>
      </c>
      <c r="D583" s="1">
        <v>44260</v>
      </c>
      <c r="E583">
        <v>1</v>
      </c>
      <c r="F583" s="17">
        <v>99</v>
      </c>
      <c r="G583">
        <v>42</v>
      </c>
      <c r="H583">
        <f>IF(rolling_transitions[[#This Row],[CURRENT_SEGMENT]]=rolling_transitions[[#This Row],[PREVIOUS_SEGMENT]],1,0)</f>
        <v>0</v>
      </c>
    </row>
    <row r="584" spans="1:8">
      <c r="A584">
        <v>8104969</v>
      </c>
      <c r="B584" t="s">
        <v>14</v>
      </c>
      <c r="C584" t="s">
        <v>14</v>
      </c>
      <c r="D584" s="1">
        <v>44260</v>
      </c>
      <c r="E584">
        <v>4</v>
      </c>
      <c r="F584" s="17">
        <v>4</v>
      </c>
      <c r="G584">
        <v>42</v>
      </c>
      <c r="H584">
        <f>IF(rolling_transitions[[#This Row],[CURRENT_SEGMENT]]=rolling_transitions[[#This Row],[PREVIOUS_SEGMENT]],1,0)</f>
        <v>1</v>
      </c>
    </row>
    <row r="585" spans="1:8">
      <c r="A585">
        <v>11331</v>
      </c>
      <c r="B585" t="s">
        <v>15</v>
      </c>
      <c r="C585" t="s">
        <v>13</v>
      </c>
      <c r="D585" s="1">
        <v>44260</v>
      </c>
      <c r="E585">
        <v>5</v>
      </c>
      <c r="F585" s="17">
        <v>3</v>
      </c>
      <c r="G585">
        <v>42</v>
      </c>
      <c r="H585">
        <f>IF(rolling_transitions[[#This Row],[CURRENT_SEGMENT]]=rolling_transitions[[#This Row],[PREVIOUS_SEGMENT]],1,0)</f>
        <v>0</v>
      </c>
    </row>
    <row r="586" spans="1:8">
      <c r="A586">
        <v>301311</v>
      </c>
      <c r="B586" t="s">
        <v>14</v>
      </c>
      <c r="C586" t="s">
        <v>15</v>
      </c>
      <c r="D586" s="1">
        <v>44260</v>
      </c>
      <c r="E586">
        <v>4</v>
      </c>
      <c r="F586" s="17">
        <v>5</v>
      </c>
      <c r="G586">
        <v>42</v>
      </c>
      <c r="H586">
        <f>IF(rolling_transitions[[#This Row],[CURRENT_SEGMENT]]=rolling_transitions[[#This Row],[PREVIOUS_SEGMENT]],1,0)</f>
        <v>0</v>
      </c>
    </row>
    <row r="587" spans="1:8">
      <c r="A587">
        <v>63627</v>
      </c>
      <c r="B587" t="s">
        <v>15</v>
      </c>
      <c r="C587" t="s">
        <v>12</v>
      </c>
      <c r="D587" s="1">
        <v>44260</v>
      </c>
      <c r="E587">
        <v>5</v>
      </c>
      <c r="F587" s="17">
        <v>2</v>
      </c>
      <c r="G587">
        <v>42</v>
      </c>
      <c r="H587">
        <f>IF(rolling_transitions[[#This Row],[CURRENT_SEGMENT]]=rolling_transitions[[#This Row],[PREVIOUS_SEGMENT]],1,0)</f>
        <v>0</v>
      </c>
    </row>
    <row r="588" spans="1:8">
      <c r="A588">
        <v>307210</v>
      </c>
      <c r="B588" t="s">
        <v>14</v>
      </c>
      <c r="C588" t="s">
        <v>144</v>
      </c>
      <c r="D588" s="1">
        <v>44260</v>
      </c>
      <c r="E588">
        <v>4</v>
      </c>
      <c r="F588" s="17">
        <v>6</v>
      </c>
      <c r="G588">
        <v>42</v>
      </c>
      <c r="H588">
        <f>IF(rolling_transitions[[#This Row],[CURRENT_SEGMENT]]=rolling_transitions[[#This Row],[PREVIOUS_SEGMENT]],1,0)</f>
        <v>0</v>
      </c>
    </row>
    <row r="589" spans="1:8">
      <c r="A589">
        <v>68461</v>
      </c>
      <c r="B589" t="s">
        <v>7</v>
      </c>
      <c r="C589" t="s">
        <v>13</v>
      </c>
      <c r="D589" s="1">
        <v>44253</v>
      </c>
      <c r="E589">
        <v>1</v>
      </c>
      <c r="F589" s="17">
        <v>3</v>
      </c>
      <c r="G589">
        <v>43</v>
      </c>
      <c r="H589">
        <f>IF(rolling_transitions[[#This Row],[CURRENT_SEGMENT]]=rolling_transitions[[#This Row],[PREVIOUS_SEGMENT]],1,0)</f>
        <v>0</v>
      </c>
    </row>
    <row r="590" spans="1:8">
      <c r="A590">
        <v>1031</v>
      </c>
      <c r="B590" t="s">
        <v>12</v>
      </c>
      <c r="C590" t="s">
        <v>144</v>
      </c>
      <c r="D590" s="1">
        <v>44253</v>
      </c>
      <c r="E590">
        <v>2</v>
      </c>
      <c r="F590" s="17">
        <v>6</v>
      </c>
      <c r="G590">
        <v>43</v>
      </c>
      <c r="H590">
        <f>IF(rolling_transitions[[#This Row],[CURRENT_SEGMENT]]=rolling_transitions[[#This Row],[PREVIOUS_SEGMENT]],1,0)</f>
        <v>0</v>
      </c>
    </row>
    <row r="591" spans="1:8">
      <c r="A591">
        <v>1680</v>
      </c>
      <c r="B591" t="s">
        <v>13</v>
      </c>
      <c r="C591" t="s">
        <v>15</v>
      </c>
      <c r="D591" s="1">
        <v>44253</v>
      </c>
      <c r="E591">
        <v>3</v>
      </c>
      <c r="F591" s="17">
        <v>5</v>
      </c>
      <c r="G591">
        <v>43</v>
      </c>
      <c r="H591">
        <f>IF(rolling_transitions[[#This Row],[CURRENT_SEGMENT]]=rolling_transitions[[#This Row],[PREVIOUS_SEGMENT]],1,0)</f>
        <v>0</v>
      </c>
    </row>
    <row r="592" spans="1:8">
      <c r="A592">
        <v>235865</v>
      </c>
      <c r="B592" t="s">
        <v>14</v>
      </c>
      <c r="C592" t="s">
        <v>12</v>
      </c>
      <c r="D592" s="1">
        <v>44253</v>
      </c>
      <c r="E592">
        <v>4</v>
      </c>
      <c r="F592" s="17">
        <v>2</v>
      </c>
      <c r="G592">
        <v>43</v>
      </c>
      <c r="H592">
        <f>IF(rolling_transitions[[#This Row],[CURRENT_SEGMENT]]=rolling_transitions[[#This Row],[PREVIOUS_SEGMENT]],1,0)</f>
        <v>0</v>
      </c>
    </row>
    <row r="593" spans="1:8">
      <c r="A593">
        <v>1660454</v>
      </c>
      <c r="B593" t="s">
        <v>13</v>
      </c>
      <c r="C593" t="s">
        <v>13</v>
      </c>
      <c r="D593" s="1">
        <v>44253</v>
      </c>
      <c r="E593">
        <v>3</v>
      </c>
      <c r="F593" s="17">
        <v>3</v>
      </c>
      <c r="G593">
        <v>43</v>
      </c>
      <c r="H593">
        <f>IF(rolling_transitions[[#This Row],[CURRENT_SEGMENT]]=rolling_transitions[[#This Row],[PREVIOUS_SEGMENT]],1,0)</f>
        <v>1</v>
      </c>
    </row>
    <row r="594" spans="1:8">
      <c r="A594">
        <v>148</v>
      </c>
      <c r="B594" t="s">
        <v>13</v>
      </c>
      <c r="C594" t="s">
        <v>145</v>
      </c>
      <c r="D594" s="1">
        <v>44253</v>
      </c>
      <c r="E594">
        <v>3</v>
      </c>
      <c r="F594" s="17">
        <v>99</v>
      </c>
      <c r="G594">
        <v>43</v>
      </c>
      <c r="H594">
        <f>IF(rolling_transitions[[#This Row],[CURRENT_SEGMENT]]=rolling_transitions[[#This Row],[PREVIOUS_SEGMENT]],1,0)</f>
        <v>0</v>
      </c>
    </row>
    <row r="595" spans="1:8">
      <c r="A595">
        <v>124911</v>
      </c>
      <c r="B595" t="s">
        <v>12</v>
      </c>
      <c r="C595" t="s">
        <v>7</v>
      </c>
      <c r="D595" s="1">
        <v>44435</v>
      </c>
      <c r="E595">
        <v>2</v>
      </c>
      <c r="F595" s="17">
        <v>1</v>
      </c>
      <c r="G595">
        <v>17</v>
      </c>
      <c r="H595">
        <f>IF(rolling_transitions[[#This Row],[CURRENT_SEGMENT]]=rolling_transitions[[#This Row],[PREVIOUS_SEGMENT]],1,0)</f>
        <v>0</v>
      </c>
    </row>
    <row r="596" spans="1:8">
      <c r="A596">
        <v>77812</v>
      </c>
      <c r="B596" t="s">
        <v>13</v>
      </c>
      <c r="C596" t="s">
        <v>7</v>
      </c>
      <c r="D596" s="1">
        <v>44435</v>
      </c>
      <c r="E596">
        <v>3</v>
      </c>
      <c r="F596" s="17">
        <v>1</v>
      </c>
      <c r="G596">
        <v>17</v>
      </c>
      <c r="H596">
        <f>IF(rolling_transitions[[#This Row],[CURRENT_SEGMENT]]=rolling_transitions[[#This Row],[PREVIOUS_SEGMENT]],1,0)</f>
        <v>0</v>
      </c>
    </row>
    <row r="597" spans="1:8">
      <c r="A597">
        <v>157725</v>
      </c>
      <c r="B597" t="s">
        <v>14</v>
      </c>
      <c r="C597" t="s">
        <v>13</v>
      </c>
      <c r="D597" s="1">
        <v>44435</v>
      </c>
      <c r="E597">
        <v>4</v>
      </c>
      <c r="F597" s="17">
        <v>3</v>
      </c>
      <c r="G597">
        <v>17</v>
      </c>
      <c r="H597">
        <f>IF(rolling_transitions[[#This Row],[CURRENT_SEGMENT]]=rolling_transitions[[#This Row],[PREVIOUS_SEGMENT]],1,0)</f>
        <v>0</v>
      </c>
    </row>
    <row r="598" spans="1:8">
      <c r="A598">
        <v>131548</v>
      </c>
      <c r="B598" t="s">
        <v>7</v>
      </c>
      <c r="C598" t="s">
        <v>12</v>
      </c>
      <c r="D598" s="1">
        <v>44435</v>
      </c>
      <c r="E598">
        <v>1</v>
      </c>
      <c r="F598" s="17">
        <v>2</v>
      </c>
      <c r="G598">
        <v>17</v>
      </c>
      <c r="H598">
        <f>IF(rolling_transitions[[#This Row],[CURRENT_SEGMENT]]=rolling_transitions[[#This Row],[PREVIOUS_SEGMENT]],1,0)</f>
        <v>0</v>
      </c>
    </row>
    <row r="599" spans="1:8">
      <c r="A599">
        <v>496962</v>
      </c>
      <c r="B599" t="s">
        <v>144</v>
      </c>
      <c r="C599" t="s">
        <v>15</v>
      </c>
      <c r="D599" s="1">
        <v>44435</v>
      </c>
      <c r="E599">
        <v>6</v>
      </c>
      <c r="F599" s="17">
        <v>5</v>
      </c>
      <c r="G599">
        <v>17</v>
      </c>
      <c r="H599">
        <f>IF(rolling_transitions[[#This Row],[CURRENT_SEGMENT]]=rolling_transitions[[#This Row],[PREVIOUS_SEGMENT]],1,0)</f>
        <v>0</v>
      </c>
    </row>
    <row r="600" spans="1:8">
      <c r="A600">
        <v>76490</v>
      </c>
      <c r="B600" t="s">
        <v>7</v>
      </c>
      <c r="C600" t="s">
        <v>13</v>
      </c>
      <c r="D600" s="1">
        <v>44435</v>
      </c>
      <c r="E600">
        <v>1</v>
      </c>
      <c r="F600" s="17">
        <v>3</v>
      </c>
      <c r="G600">
        <v>17</v>
      </c>
      <c r="H600">
        <f>IF(rolling_transitions[[#This Row],[CURRENT_SEGMENT]]=rolling_transitions[[#This Row],[PREVIOUS_SEGMENT]],1,0)</f>
        <v>0</v>
      </c>
    </row>
    <row r="601" spans="1:8">
      <c r="A601">
        <v>693192</v>
      </c>
      <c r="B601" t="s">
        <v>15</v>
      </c>
      <c r="C601" t="s">
        <v>14</v>
      </c>
      <c r="D601" s="1">
        <v>44428</v>
      </c>
      <c r="E601">
        <v>5</v>
      </c>
      <c r="F601" s="17">
        <v>4</v>
      </c>
      <c r="G601">
        <v>18</v>
      </c>
      <c r="H601">
        <f>IF(rolling_transitions[[#This Row],[CURRENT_SEGMENT]]=rolling_transitions[[#This Row],[PREVIOUS_SEGMENT]],1,0)</f>
        <v>0</v>
      </c>
    </row>
    <row r="602" spans="1:8">
      <c r="A602">
        <v>9460</v>
      </c>
      <c r="B602" t="s">
        <v>12</v>
      </c>
      <c r="C602" t="s">
        <v>145</v>
      </c>
      <c r="D602" s="1">
        <v>44428</v>
      </c>
      <c r="E602">
        <v>2</v>
      </c>
      <c r="F602" s="17">
        <v>99</v>
      </c>
      <c r="G602">
        <v>18</v>
      </c>
      <c r="H602">
        <f>IF(rolling_transitions[[#This Row],[CURRENT_SEGMENT]]=rolling_transitions[[#This Row],[PREVIOUS_SEGMENT]],1,0)</f>
        <v>0</v>
      </c>
    </row>
    <row r="603" spans="1:8">
      <c r="A603">
        <v>482083</v>
      </c>
      <c r="B603" t="s">
        <v>144</v>
      </c>
      <c r="C603" t="s">
        <v>15</v>
      </c>
      <c r="D603" s="1">
        <v>44428</v>
      </c>
      <c r="E603">
        <v>6</v>
      </c>
      <c r="F603" s="17">
        <v>5</v>
      </c>
      <c r="G603">
        <v>18</v>
      </c>
      <c r="H603">
        <f>IF(rolling_transitions[[#This Row],[CURRENT_SEGMENT]]=rolling_transitions[[#This Row],[PREVIOUS_SEGMENT]],1,0)</f>
        <v>0</v>
      </c>
    </row>
    <row r="604" spans="1:8">
      <c r="A604">
        <v>10972</v>
      </c>
      <c r="B604" t="s">
        <v>14</v>
      </c>
      <c r="C604" t="s">
        <v>7</v>
      </c>
      <c r="D604" s="1">
        <v>44428</v>
      </c>
      <c r="E604">
        <v>4</v>
      </c>
      <c r="F604" s="17">
        <v>1</v>
      </c>
      <c r="G604">
        <v>18</v>
      </c>
      <c r="H604">
        <f>IF(rolling_transitions[[#This Row],[CURRENT_SEGMENT]]=rolling_transitions[[#This Row],[PREVIOUS_SEGMENT]],1,0)</f>
        <v>0</v>
      </c>
    </row>
    <row r="605" spans="1:8">
      <c r="A605">
        <v>190676</v>
      </c>
      <c r="B605" t="s">
        <v>14</v>
      </c>
      <c r="C605" t="s">
        <v>145</v>
      </c>
      <c r="D605" s="1">
        <v>44428</v>
      </c>
      <c r="E605">
        <v>4</v>
      </c>
      <c r="F605" s="17">
        <v>99</v>
      </c>
      <c r="G605">
        <v>18</v>
      </c>
      <c r="H605">
        <f>IF(rolling_transitions[[#This Row],[CURRENT_SEGMENT]]=rolling_transitions[[#This Row],[PREVIOUS_SEGMENT]],1,0)</f>
        <v>0</v>
      </c>
    </row>
    <row r="606" spans="1:8">
      <c r="A606">
        <v>10537555</v>
      </c>
      <c r="B606" t="s">
        <v>144</v>
      </c>
      <c r="C606" t="s">
        <v>144</v>
      </c>
      <c r="D606" s="1">
        <v>44428</v>
      </c>
      <c r="E606">
        <v>6</v>
      </c>
      <c r="F606" s="17">
        <v>6</v>
      </c>
      <c r="G606">
        <v>18</v>
      </c>
      <c r="H606">
        <f>IF(rolling_transitions[[#This Row],[CURRENT_SEGMENT]]=rolling_transitions[[#This Row],[PREVIOUS_SEGMENT]],1,0)</f>
        <v>1</v>
      </c>
    </row>
    <row r="607" spans="1:8">
      <c r="A607">
        <v>164722</v>
      </c>
      <c r="B607" t="s">
        <v>13</v>
      </c>
      <c r="C607" t="s">
        <v>14</v>
      </c>
      <c r="D607" s="1">
        <v>44428</v>
      </c>
      <c r="E607">
        <v>3</v>
      </c>
      <c r="F607" s="17">
        <v>4</v>
      </c>
      <c r="G607">
        <v>18</v>
      </c>
      <c r="H607">
        <f>IF(rolling_transitions[[#This Row],[CURRENT_SEGMENT]]=rolling_transitions[[#This Row],[PREVIOUS_SEGMENT]],1,0)</f>
        <v>0</v>
      </c>
    </row>
    <row r="608" spans="1:8">
      <c r="A608">
        <v>797</v>
      </c>
      <c r="B608" t="s">
        <v>7</v>
      </c>
      <c r="C608" t="s">
        <v>145</v>
      </c>
      <c r="D608" s="1">
        <v>44428</v>
      </c>
      <c r="E608">
        <v>1</v>
      </c>
      <c r="F608" s="17">
        <v>99</v>
      </c>
      <c r="G608">
        <v>18</v>
      </c>
      <c r="H608">
        <f>IF(rolling_transitions[[#This Row],[CURRENT_SEGMENT]]=rolling_transitions[[#This Row],[PREVIOUS_SEGMENT]],1,0)</f>
        <v>0</v>
      </c>
    </row>
    <row r="609" spans="1:8">
      <c r="A609">
        <v>76272</v>
      </c>
      <c r="B609" t="s">
        <v>13</v>
      </c>
      <c r="C609" t="s">
        <v>7</v>
      </c>
      <c r="D609" s="1">
        <v>44428</v>
      </c>
      <c r="E609">
        <v>3</v>
      </c>
      <c r="F609" s="17">
        <v>1</v>
      </c>
      <c r="G609">
        <v>18</v>
      </c>
      <c r="H609">
        <f>IF(rolling_transitions[[#This Row],[CURRENT_SEGMENT]]=rolling_transitions[[#This Row],[PREVIOUS_SEGMENT]],1,0)</f>
        <v>0</v>
      </c>
    </row>
    <row r="610" spans="1:8">
      <c r="A610">
        <v>297879</v>
      </c>
      <c r="B610" t="s">
        <v>14</v>
      </c>
      <c r="C610" t="s">
        <v>144</v>
      </c>
      <c r="D610" s="1">
        <v>44428</v>
      </c>
      <c r="E610">
        <v>4</v>
      </c>
      <c r="F610" s="17">
        <v>6</v>
      </c>
      <c r="G610">
        <v>18</v>
      </c>
      <c r="H610">
        <f>IF(rolling_transitions[[#This Row],[CURRENT_SEGMENT]]=rolling_transitions[[#This Row],[PREVIOUS_SEGMENT]],1,0)</f>
        <v>0</v>
      </c>
    </row>
    <row r="611" spans="1:8">
      <c r="A611">
        <v>17569</v>
      </c>
      <c r="B611" t="s">
        <v>15</v>
      </c>
      <c r="C611" t="s">
        <v>7</v>
      </c>
      <c r="D611" s="1">
        <v>44428</v>
      </c>
      <c r="E611">
        <v>5</v>
      </c>
      <c r="F611" s="17">
        <v>1</v>
      </c>
      <c r="G611">
        <v>18</v>
      </c>
      <c r="H611">
        <f>IF(rolling_transitions[[#This Row],[CURRENT_SEGMENT]]=rolling_transitions[[#This Row],[PREVIOUS_SEGMENT]],1,0)</f>
        <v>0</v>
      </c>
    </row>
    <row r="612" spans="1:8">
      <c r="A612">
        <v>2999338</v>
      </c>
      <c r="B612" t="s">
        <v>7</v>
      </c>
      <c r="C612" t="s">
        <v>7</v>
      </c>
      <c r="D612" s="1">
        <v>44428</v>
      </c>
      <c r="E612">
        <v>1</v>
      </c>
      <c r="F612" s="17">
        <v>1</v>
      </c>
      <c r="G612">
        <v>18</v>
      </c>
      <c r="H612">
        <f>IF(rolling_transitions[[#This Row],[CURRENT_SEGMENT]]=rolling_transitions[[#This Row],[PREVIOUS_SEGMENT]],1,0)</f>
        <v>1</v>
      </c>
    </row>
    <row r="613" spans="1:8">
      <c r="A613">
        <v>234760</v>
      </c>
      <c r="B613" t="s">
        <v>14</v>
      </c>
      <c r="C613" t="s">
        <v>15</v>
      </c>
      <c r="D613" s="1">
        <v>44428</v>
      </c>
      <c r="E613">
        <v>4</v>
      </c>
      <c r="F613" s="17">
        <v>5</v>
      </c>
      <c r="G613">
        <v>18</v>
      </c>
      <c r="H613">
        <f>IF(rolling_transitions[[#This Row],[CURRENT_SEGMENT]]=rolling_transitions[[#This Row],[PREVIOUS_SEGMENT]],1,0)</f>
        <v>0</v>
      </c>
    </row>
    <row r="614" spans="1:8">
      <c r="A614">
        <v>270</v>
      </c>
      <c r="B614" t="s">
        <v>13</v>
      </c>
      <c r="C614" t="s">
        <v>145</v>
      </c>
      <c r="D614" s="1">
        <v>44428</v>
      </c>
      <c r="E614">
        <v>3</v>
      </c>
      <c r="F614" s="17">
        <v>99</v>
      </c>
      <c r="G614">
        <v>18</v>
      </c>
      <c r="H614">
        <f>IF(rolling_transitions[[#This Row],[CURRENT_SEGMENT]]=rolling_transitions[[#This Row],[PREVIOUS_SEGMENT]],1,0)</f>
        <v>0</v>
      </c>
    </row>
    <row r="615" spans="1:8">
      <c r="A615">
        <v>7641</v>
      </c>
      <c r="B615" t="s">
        <v>13</v>
      </c>
      <c r="C615" t="s">
        <v>12</v>
      </c>
      <c r="D615" s="1">
        <v>44428</v>
      </c>
      <c r="E615">
        <v>3</v>
      </c>
      <c r="F615" s="17">
        <v>2</v>
      </c>
      <c r="G615">
        <v>18</v>
      </c>
      <c r="H615">
        <f>IF(rolling_transitions[[#This Row],[CURRENT_SEGMENT]]=rolling_transitions[[#This Row],[PREVIOUS_SEGMENT]],1,0)</f>
        <v>0</v>
      </c>
    </row>
    <row r="616" spans="1:8">
      <c r="A616">
        <v>19097</v>
      </c>
      <c r="B616" t="s">
        <v>12</v>
      </c>
      <c r="C616" t="s">
        <v>15</v>
      </c>
      <c r="D616" s="1">
        <v>44428</v>
      </c>
      <c r="E616">
        <v>2</v>
      </c>
      <c r="F616" s="17">
        <v>5</v>
      </c>
      <c r="G616">
        <v>18</v>
      </c>
      <c r="H616">
        <f>IF(rolling_transitions[[#This Row],[CURRENT_SEGMENT]]=rolling_transitions[[#This Row],[PREVIOUS_SEGMENT]],1,0)</f>
        <v>0</v>
      </c>
    </row>
    <row r="617" spans="1:8">
      <c r="A617">
        <v>207386</v>
      </c>
      <c r="B617" t="s">
        <v>14</v>
      </c>
      <c r="C617" t="s">
        <v>12</v>
      </c>
      <c r="D617" s="1">
        <v>44428</v>
      </c>
      <c r="E617">
        <v>4</v>
      </c>
      <c r="F617" s="17">
        <v>2</v>
      </c>
      <c r="G617">
        <v>18</v>
      </c>
      <c r="H617">
        <f>IF(rolling_transitions[[#This Row],[CURRENT_SEGMENT]]=rolling_transitions[[#This Row],[PREVIOUS_SEGMENT]],1,0)</f>
        <v>0</v>
      </c>
    </row>
    <row r="618" spans="1:8">
      <c r="A618">
        <v>1836849</v>
      </c>
      <c r="B618" t="s">
        <v>12</v>
      </c>
      <c r="C618" t="s">
        <v>12</v>
      </c>
      <c r="D618" s="1">
        <v>44428</v>
      </c>
      <c r="E618">
        <v>2</v>
      </c>
      <c r="F618" s="17">
        <v>2</v>
      </c>
      <c r="G618">
        <v>18</v>
      </c>
      <c r="H618">
        <f>IF(rolling_transitions[[#This Row],[CURRENT_SEGMENT]]=rolling_transitions[[#This Row],[PREVIOUS_SEGMENT]],1,0)</f>
        <v>1</v>
      </c>
    </row>
    <row r="619" spans="1:8">
      <c r="A619">
        <v>2142036</v>
      </c>
      <c r="B619" t="s">
        <v>13</v>
      </c>
      <c r="C619" t="s">
        <v>13</v>
      </c>
      <c r="D619" s="1">
        <v>44428</v>
      </c>
      <c r="E619">
        <v>3</v>
      </c>
      <c r="F619" s="17">
        <v>3</v>
      </c>
      <c r="G619">
        <v>18</v>
      </c>
      <c r="H619">
        <f>IF(rolling_transitions[[#This Row],[CURRENT_SEGMENT]]=rolling_transitions[[#This Row],[PREVIOUS_SEGMENT]],1,0)</f>
        <v>1</v>
      </c>
    </row>
    <row r="620" spans="1:8">
      <c r="A620">
        <v>146679</v>
      </c>
      <c r="B620" t="s">
        <v>7</v>
      </c>
      <c r="C620" t="s">
        <v>12</v>
      </c>
      <c r="D620" s="1">
        <v>44232</v>
      </c>
      <c r="E620">
        <v>1</v>
      </c>
      <c r="F620" s="17">
        <v>2</v>
      </c>
      <c r="G620">
        <v>46</v>
      </c>
      <c r="H620">
        <f>IF(rolling_transitions[[#This Row],[CURRENT_SEGMENT]]=rolling_transitions[[#This Row],[PREVIOUS_SEGMENT]],1,0)</f>
        <v>0</v>
      </c>
    </row>
    <row r="621" spans="1:8">
      <c r="A621">
        <v>18326</v>
      </c>
      <c r="B621" t="s">
        <v>15</v>
      </c>
      <c r="C621" t="s">
        <v>13</v>
      </c>
      <c r="D621" s="1">
        <v>44232</v>
      </c>
      <c r="E621">
        <v>5</v>
      </c>
      <c r="F621" s="17">
        <v>3</v>
      </c>
      <c r="G621">
        <v>46</v>
      </c>
      <c r="H621">
        <f>IF(rolling_transitions[[#This Row],[CURRENT_SEGMENT]]=rolling_transitions[[#This Row],[PREVIOUS_SEGMENT]],1,0)</f>
        <v>0</v>
      </c>
    </row>
    <row r="622" spans="1:8">
      <c r="A622">
        <v>266494</v>
      </c>
      <c r="B622" t="s">
        <v>12</v>
      </c>
      <c r="C622" t="s">
        <v>14</v>
      </c>
      <c r="D622" s="1">
        <v>44232</v>
      </c>
      <c r="E622">
        <v>2</v>
      </c>
      <c r="F622" s="17">
        <v>4</v>
      </c>
      <c r="G622">
        <v>46</v>
      </c>
      <c r="H622">
        <f>IF(rolling_transitions[[#This Row],[CURRENT_SEGMENT]]=rolling_transitions[[#This Row],[PREVIOUS_SEGMENT]],1,0)</f>
        <v>0</v>
      </c>
    </row>
    <row r="623" spans="1:8">
      <c r="A623">
        <v>3243766</v>
      </c>
      <c r="B623" t="s">
        <v>7</v>
      </c>
      <c r="C623" t="s">
        <v>7</v>
      </c>
      <c r="D623" s="1">
        <v>44232</v>
      </c>
      <c r="E623">
        <v>1</v>
      </c>
      <c r="F623" s="17">
        <v>1</v>
      </c>
      <c r="G623">
        <v>46</v>
      </c>
      <c r="H623">
        <f>IF(rolling_transitions[[#This Row],[CURRENT_SEGMENT]]=rolling_transitions[[#This Row],[PREVIOUS_SEGMENT]],1,0)</f>
        <v>1</v>
      </c>
    </row>
    <row r="624" spans="1:8">
      <c r="A624">
        <v>952</v>
      </c>
      <c r="B624" t="s">
        <v>12</v>
      </c>
      <c r="C624" t="s">
        <v>144</v>
      </c>
      <c r="D624" s="1">
        <v>44232</v>
      </c>
      <c r="E624">
        <v>2</v>
      </c>
      <c r="F624" s="17">
        <v>6</v>
      </c>
      <c r="G624">
        <v>46</v>
      </c>
      <c r="H624">
        <f>IF(rolling_transitions[[#This Row],[CURRENT_SEGMENT]]=rolling_transitions[[#This Row],[PREVIOUS_SEGMENT]],1,0)</f>
        <v>0</v>
      </c>
    </row>
    <row r="625" spans="1:8">
      <c r="A625">
        <v>33</v>
      </c>
      <c r="B625" t="s">
        <v>7</v>
      </c>
      <c r="C625" t="s">
        <v>144</v>
      </c>
      <c r="D625" s="1">
        <v>44232</v>
      </c>
      <c r="E625">
        <v>1</v>
      </c>
      <c r="F625" s="17">
        <v>6</v>
      </c>
      <c r="G625">
        <v>46</v>
      </c>
      <c r="H625">
        <f>IF(rolling_transitions[[#This Row],[CURRENT_SEGMENT]]=rolling_transitions[[#This Row],[PREVIOUS_SEGMENT]],1,0)</f>
        <v>0</v>
      </c>
    </row>
    <row r="626" spans="1:8">
      <c r="A626">
        <v>167</v>
      </c>
      <c r="B626" t="s">
        <v>13</v>
      </c>
      <c r="C626" t="s">
        <v>145</v>
      </c>
      <c r="D626" s="1">
        <v>44232</v>
      </c>
      <c r="E626">
        <v>3</v>
      </c>
      <c r="F626" s="17">
        <v>99</v>
      </c>
      <c r="G626">
        <v>46</v>
      </c>
      <c r="H626">
        <f>IF(rolling_transitions[[#This Row],[CURRENT_SEGMENT]]=rolling_transitions[[#This Row],[PREVIOUS_SEGMENT]],1,0)</f>
        <v>0</v>
      </c>
    </row>
    <row r="627" spans="1:8">
      <c r="A627">
        <v>7</v>
      </c>
      <c r="B627" t="s">
        <v>13</v>
      </c>
      <c r="C627" t="s">
        <v>144</v>
      </c>
      <c r="D627" s="1">
        <v>44232</v>
      </c>
      <c r="E627">
        <v>3</v>
      </c>
      <c r="F627" s="17">
        <v>6</v>
      </c>
      <c r="G627">
        <v>46</v>
      </c>
      <c r="H627">
        <f>IF(rolling_transitions[[#This Row],[CURRENT_SEGMENT]]=rolling_transitions[[#This Row],[PREVIOUS_SEGMENT]],1,0)</f>
        <v>0</v>
      </c>
    </row>
    <row r="628" spans="1:8">
      <c r="A628">
        <v>69139</v>
      </c>
      <c r="B628" t="s">
        <v>7</v>
      </c>
      <c r="C628" t="s">
        <v>13</v>
      </c>
      <c r="D628" s="1">
        <v>44232</v>
      </c>
      <c r="E628">
        <v>1</v>
      </c>
      <c r="F628" s="17">
        <v>3</v>
      </c>
      <c r="G628">
        <v>46</v>
      </c>
      <c r="H628">
        <f>IF(rolling_transitions[[#This Row],[CURRENT_SEGMENT]]=rolling_transitions[[#This Row],[PREVIOUS_SEGMENT]],1,0)</f>
        <v>0</v>
      </c>
    </row>
    <row r="629" spans="1:8">
      <c r="A629">
        <v>528307</v>
      </c>
      <c r="B629" t="s">
        <v>144</v>
      </c>
      <c r="C629" t="s">
        <v>15</v>
      </c>
      <c r="D629" s="1">
        <v>44232</v>
      </c>
      <c r="E629">
        <v>6</v>
      </c>
      <c r="F629" s="17">
        <v>5</v>
      </c>
      <c r="G629">
        <v>46</v>
      </c>
      <c r="H629">
        <f>IF(rolling_transitions[[#This Row],[CURRENT_SEGMENT]]=rolling_transitions[[#This Row],[PREVIOUS_SEGMENT]],1,0)</f>
        <v>0</v>
      </c>
    </row>
    <row r="630" spans="1:8">
      <c r="A630">
        <v>12558</v>
      </c>
      <c r="B630" t="s">
        <v>14</v>
      </c>
      <c r="C630" t="s">
        <v>7</v>
      </c>
      <c r="D630" s="1">
        <v>44232</v>
      </c>
      <c r="E630">
        <v>4</v>
      </c>
      <c r="F630" s="17">
        <v>1</v>
      </c>
      <c r="G630">
        <v>46</v>
      </c>
      <c r="H630">
        <f>IF(rolling_transitions[[#This Row],[CURRENT_SEGMENT]]=rolling_transitions[[#This Row],[PREVIOUS_SEGMENT]],1,0)</f>
        <v>0</v>
      </c>
    </row>
    <row r="631" spans="1:8">
      <c r="A631">
        <v>10681273</v>
      </c>
      <c r="B631" t="s">
        <v>144</v>
      </c>
      <c r="C631" t="s">
        <v>144</v>
      </c>
      <c r="D631" s="1">
        <v>44232</v>
      </c>
      <c r="E631">
        <v>6</v>
      </c>
      <c r="F631" s="17">
        <v>6</v>
      </c>
      <c r="G631">
        <v>46</v>
      </c>
      <c r="H631">
        <f>IF(rolling_transitions[[#This Row],[CURRENT_SEGMENT]]=rolling_transitions[[#This Row],[PREVIOUS_SEGMENT]],1,0)</f>
        <v>1</v>
      </c>
    </row>
    <row r="632" spans="1:8">
      <c r="A632">
        <v>222226</v>
      </c>
      <c r="B632" t="s">
        <v>14</v>
      </c>
      <c r="C632" t="s">
        <v>15</v>
      </c>
      <c r="D632" s="1">
        <v>44232</v>
      </c>
      <c r="E632">
        <v>4</v>
      </c>
      <c r="F632" s="17">
        <v>5</v>
      </c>
      <c r="G632">
        <v>46</v>
      </c>
      <c r="H632">
        <f>IF(rolling_transitions[[#This Row],[CURRENT_SEGMENT]]=rolling_transitions[[#This Row],[PREVIOUS_SEGMENT]],1,0)</f>
        <v>0</v>
      </c>
    </row>
    <row r="633" spans="1:8">
      <c r="A633">
        <v>131635</v>
      </c>
      <c r="B633" t="s">
        <v>14</v>
      </c>
      <c r="C633" t="s">
        <v>13</v>
      </c>
      <c r="D633" s="1">
        <v>44232</v>
      </c>
      <c r="E633">
        <v>4</v>
      </c>
      <c r="F633" s="17">
        <v>3</v>
      </c>
      <c r="G633">
        <v>46</v>
      </c>
      <c r="H633">
        <f>IF(rolling_transitions[[#This Row],[CURRENT_SEGMENT]]=rolling_transitions[[#This Row],[PREVIOUS_SEGMENT]],1,0)</f>
        <v>0</v>
      </c>
    </row>
    <row r="634" spans="1:8">
      <c r="A634">
        <v>73750</v>
      </c>
      <c r="B634" t="s">
        <v>15</v>
      </c>
      <c r="C634" t="s">
        <v>12</v>
      </c>
      <c r="D634" s="1">
        <v>44232</v>
      </c>
      <c r="E634">
        <v>5</v>
      </c>
      <c r="F634" s="17">
        <v>2</v>
      </c>
      <c r="G634">
        <v>46</v>
      </c>
      <c r="H634">
        <f>IF(rolling_transitions[[#This Row],[CURRENT_SEGMENT]]=rolling_transitions[[#This Row],[PREVIOUS_SEGMENT]],1,0)</f>
        <v>0</v>
      </c>
    </row>
    <row r="635" spans="1:8">
      <c r="A635">
        <v>243246</v>
      </c>
      <c r="B635" t="s">
        <v>14</v>
      </c>
      <c r="C635" t="s">
        <v>12</v>
      </c>
      <c r="D635" s="1">
        <v>44232</v>
      </c>
      <c r="E635">
        <v>4</v>
      </c>
      <c r="F635" s="17">
        <v>2</v>
      </c>
      <c r="G635">
        <v>46</v>
      </c>
      <c r="H635">
        <f>IF(rolling_transitions[[#This Row],[CURRENT_SEGMENT]]=rolling_transitions[[#This Row],[PREVIOUS_SEGMENT]],1,0)</f>
        <v>0</v>
      </c>
    </row>
    <row r="636" spans="1:8">
      <c r="A636">
        <v>6734</v>
      </c>
      <c r="B636" t="s">
        <v>13</v>
      </c>
      <c r="C636" t="s">
        <v>12</v>
      </c>
      <c r="D636" s="1">
        <v>44232</v>
      </c>
      <c r="E636">
        <v>3</v>
      </c>
      <c r="F636" s="17">
        <v>2</v>
      </c>
      <c r="G636">
        <v>46</v>
      </c>
      <c r="H636">
        <f>IF(rolling_transitions[[#This Row],[CURRENT_SEGMENT]]=rolling_transitions[[#This Row],[PREVIOUS_SEGMENT]],1,0)</f>
        <v>0</v>
      </c>
    </row>
    <row r="637" spans="1:8">
      <c r="A637">
        <v>162614</v>
      </c>
      <c r="B637" t="s">
        <v>14</v>
      </c>
      <c r="C637" t="s">
        <v>145</v>
      </c>
      <c r="D637" s="1">
        <v>44232</v>
      </c>
      <c r="E637">
        <v>4</v>
      </c>
      <c r="F637" s="17">
        <v>99</v>
      </c>
      <c r="G637">
        <v>46</v>
      </c>
      <c r="H637">
        <f>IF(rolling_transitions[[#This Row],[CURRENT_SEGMENT]]=rolling_transitions[[#This Row],[PREVIOUS_SEGMENT]],1,0)</f>
        <v>0</v>
      </c>
    </row>
    <row r="638" spans="1:8">
      <c r="A638">
        <v>5644</v>
      </c>
      <c r="B638" t="s">
        <v>12</v>
      </c>
      <c r="C638" t="s">
        <v>13</v>
      </c>
      <c r="D638" s="1">
        <v>44232</v>
      </c>
      <c r="E638">
        <v>2</v>
      </c>
      <c r="F638" s="17">
        <v>3</v>
      </c>
      <c r="G638">
        <v>46</v>
      </c>
      <c r="H638">
        <f>IF(rolling_transitions[[#This Row],[CURRENT_SEGMENT]]=rolling_transitions[[#This Row],[PREVIOUS_SEGMENT]],1,0)</f>
        <v>0</v>
      </c>
    </row>
    <row r="639" spans="1:8">
      <c r="A639">
        <v>718</v>
      </c>
      <c r="B639" t="s">
        <v>7</v>
      </c>
      <c r="C639" t="s">
        <v>145</v>
      </c>
      <c r="D639" s="1">
        <v>44232</v>
      </c>
      <c r="E639">
        <v>1</v>
      </c>
      <c r="F639" s="17">
        <v>99</v>
      </c>
      <c r="G639">
        <v>46</v>
      </c>
      <c r="H639">
        <f>IF(rolling_transitions[[#This Row],[CURRENT_SEGMENT]]=rolling_transitions[[#This Row],[PREVIOUS_SEGMENT]],1,0)</f>
        <v>0</v>
      </c>
    </row>
    <row r="640" spans="1:8">
      <c r="A640">
        <v>1063</v>
      </c>
      <c r="B640" t="s">
        <v>13</v>
      </c>
      <c r="C640" t="s">
        <v>15</v>
      </c>
      <c r="D640" s="1">
        <v>44232</v>
      </c>
      <c r="E640">
        <v>3</v>
      </c>
      <c r="F640" s="17">
        <v>5</v>
      </c>
      <c r="G640">
        <v>46</v>
      </c>
      <c r="H640">
        <f>IF(rolling_transitions[[#This Row],[CURRENT_SEGMENT]]=rolling_transitions[[#This Row],[PREVIOUS_SEGMENT]],1,0)</f>
        <v>0</v>
      </c>
    </row>
    <row r="641" spans="1:8">
      <c r="A641">
        <v>7628</v>
      </c>
      <c r="B641" t="s">
        <v>12</v>
      </c>
      <c r="C641" t="s">
        <v>145</v>
      </c>
      <c r="D641" s="1">
        <v>44232</v>
      </c>
      <c r="E641">
        <v>2</v>
      </c>
      <c r="F641" s="17">
        <v>99</v>
      </c>
      <c r="G641">
        <v>46</v>
      </c>
      <c r="H641">
        <f>IF(rolling_transitions[[#This Row],[CURRENT_SEGMENT]]=rolling_transitions[[#This Row],[PREVIOUS_SEGMENT]],1,0)</f>
        <v>0</v>
      </c>
    </row>
    <row r="642" spans="1:8">
      <c r="A642">
        <v>148849</v>
      </c>
      <c r="B642" t="s">
        <v>12</v>
      </c>
      <c r="C642" t="s">
        <v>7</v>
      </c>
      <c r="D642" s="1">
        <v>44232</v>
      </c>
      <c r="E642">
        <v>2</v>
      </c>
      <c r="F642" s="17">
        <v>1</v>
      </c>
      <c r="G642">
        <v>46</v>
      </c>
      <c r="H642">
        <f>IF(rolling_transitions[[#This Row],[CURRENT_SEGMENT]]=rolling_transitions[[#This Row],[PREVIOUS_SEGMENT]],1,0)</f>
        <v>0</v>
      </c>
    </row>
    <row r="643" spans="1:8">
      <c r="A643">
        <v>8964165</v>
      </c>
      <c r="B643" t="s">
        <v>14</v>
      </c>
      <c r="C643" t="s">
        <v>14</v>
      </c>
      <c r="D643" s="1">
        <v>44225</v>
      </c>
      <c r="E643">
        <v>4</v>
      </c>
      <c r="F643" s="17">
        <v>4</v>
      </c>
      <c r="G643">
        <v>47</v>
      </c>
      <c r="H643">
        <f>IF(rolling_transitions[[#This Row],[CURRENT_SEGMENT]]=rolling_transitions[[#This Row],[PREVIOUS_SEGMENT]],1,0)</f>
        <v>1</v>
      </c>
    </row>
    <row r="644" spans="1:8">
      <c r="A644">
        <v>10760</v>
      </c>
      <c r="B644" t="s">
        <v>14</v>
      </c>
      <c r="C644" t="s">
        <v>7</v>
      </c>
      <c r="D644" s="1">
        <v>44225</v>
      </c>
      <c r="E644">
        <v>4</v>
      </c>
      <c r="F644" s="17">
        <v>1</v>
      </c>
      <c r="G644">
        <v>47</v>
      </c>
      <c r="H644">
        <f>IF(rolling_transitions[[#This Row],[CURRENT_SEGMENT]]=rolling_transitions[[#This Row],[PREVIOUS_SEGMENT]],1,0)</f>
        <v>0</v>
      </c>
    </row>
    <row r="645" spans="1:8">
      <c r="A645">
        <v>6493</v>
      </c>
      <c r="B645" t="s">
        <v>13</v>
      </c>
      <c r="C645" t="s">
        <v>12</v>
      </c>
      <c r="D645" s="1">
        <v>44225</v>
      </c>
      <c r="E645">
        <v>3</v>
      </c>
      <c r="F645" s="17">
        <v>2</v>
      </c>
      <c r="G645">
        <v>47</v>
      </c>
      <c r="H645">
        <f>IF(rolling_transitions[[#This Row],[CURRENT_SEGMENT]]=rolling_transitions[[#This Row],[PREVIOUS_SEGMENT]],1,0)</f>
        <v>0</v>
      </c>
    </row>
    <row r="646" spans="1:8">
      <c r="A646">
        <v>17</v>
      </c>
      <c r="B646" t="s">
        <v>7</v>
      </c>
      <c r="C646" t="s">
        <v>144</v>
      </c>
      <c r="D646" s="1">
        <v>44225</v>
      </c>
      <c r="E646">
        <v>1</v>
      </c>
      <c r="F646" s="17">
        <v>6</v>
      </c>
      <c r="G646">
        <v>47</v>
      </c>
      <c r="H646">
        <f>IF(rolling_transitions[[#This Row],[CURRENT_SEGMENT]]=rolling_transitions[[#This Row],[PREVIOUS_SEGMENT]],1,0)</f>
        <v>0</v>
      </c>
    </row>
    <row r="647" spans="1:8">
      <c r="A647">
        <v>17810</v>
      </c>
      <c r="B647" t="s">
        <v>12</v>
      </c>
      <c r="C647" t="s">
        <v>15</v>
      </c>
      <c r="D647" s="1">
        <v>44225</v>
      </c>
      <c r="E647">
        <v>2</v>
      </c>
      <c r="F647" s="17">
        <v>5</v>
      </c>
      <c r="G647">
        <v>47</v>
      </c>
      <c r="H647">
        <f>IF(rolling_transitions[[#This Row],[CURRENT_SEGMENT]]=rolling_transitions[[#This Row],[PREVIOUS_SEGMENT]],1,0)</f>
        <v>0</v>
      </c>
    </row>
    <row r="648" spans="1:8">
      <c r="A648">
        <v>6231</v>
      </c>
      <c r="B648" t="s">
        <v>12</v>
      </c>
      <c r="C648" t="s">
        <v>13</v>
      </c>
      <c r="D648" s="1">
        <v>44225</v>
      </c>
      <c r="E648">
        <v>2</v>
      </c>
      <c r="F648" s="17">
        <v>3</v>
      </c>
      <c r="G648">
        <v>47</v>
      </c>
      <c r="H648">
        <f>IF(rolling_transitions[[#This Row],[CURRENT_SEGMENT]]=rolling_transitions[[#This Row],[PREVIOUS_SEGMENT]],1,0)</f>
        <v>0</v>
      </c>
    </row>
    <row r="649" spans="1:8">
      <c r="A649">
        <v>151</v>
      </c>
      <c r="B649" t="s">
        <v>13</v>
      </c>
      <c r="C649" t="s">
        <v>145</v>
      </c>
      <c r="D649" s="1">
        <v>44225</v>
      </c>
      <c r="E649">
        <v>3</v>
      </c>
      <c r="F649" s="17">
        <v>99</v>
      </c>
      <c r="G649">
        <v>47</v>
      </c>
      <c r="H649">
        <f>IF(rolling_transitions[[#This Row],[CURRENT_SEGMENT]]=rolling_transitions[[#This Row],[PREVIOUS_SEGMENT]],1,0)</f>
        <v>0</v>
      </c>
    </row>
    <row r="650" spans="1:8">
      <c r="A650">
        <v>131888</v>
      </c>
      <c r="B650" t="s">
        <v>12</v>
      </c>
      <c r="C650" t="s">
        <v>7</v>
      </c>
      <c r="D650" s="1">
        <v>44337</v>
      </c>
      <c r="E650">
        <v>2</v>
      </c>
      <c r="F650" s="17">
        <v>1</v>
      </c>
      <c r="G650">
        <v>31</v>
      </c>
      <c r="H650">
        <f>IF(rolling_transitions[[#This Row],[CURRENT_SEGMENT]]=rolling_transitions[[#This Row],[PREVIOUS_SEGMENT]],1,0)</f>
        <v>0</v>
      </c>
    </row>
    <row r="651" spans="1:8">
      <c r="A651">
        <v>14458</v>
      </c>
      <c r="B651" t="s">
        <v>15</v>
      </c>
      <c r="C651" t="s">
        <v>13</v>
      </c>
      <c r="D651" s="1">
        <v>44337</v>
      </c>
      <c r="E651">
        <v>5</v>
      </c>
      <c r="F651" s="17">
        <v>3</v>
      </c>
      <c r="G651">
        <v>31</v>
      </c>
      <c r="H651">
        <f>IF(rolling_transitions[[#This Row],[CURRENT_SEGMENT]]=rolling_transitions[[#This Row],[PREVIOUS_SEGMENT]],1,0)</f>
        <v>0</v>
      </c>
    </row>
    <row r="652" spans="1:8">
      <c r="A652">
        <v>3194626</v>
      </c>
      <c r="B652" t="s">
        <v>7</v>
      </c>
      <c r="C652" t="s">
        <v>7</v>
      </c>
      <c r="D652" s="1">
        <v>44337</v>
      </c>
      <c r="E652">
        <v>1</v>
      </c>
      <c r="F652" s="17">
        <v>1</v>
      </c>
      <c r="G652">
        <v>31</v>
      </c>
      <c r="H652">
        <f>IF(rolling_transitions[[#This Row],[CURRENT_SEGMENT]]=rolling_transitions[[#This Row],[PREVIOUS_SEGMENT]],1,0)</f>
        <v>1</v>
      </c>
    </row>
    <row r="653" spans="1:8">
      <c r="A653">
        <v>313036</v>
      </c>
      <c r="B653" t="s">
        <v>14</v>
      </c>
      <c r="C653" t="s">
        <v>144</v>
      </c>
      <c r="D653" s="1">
        <v>44337</v>
      </c>
      <c r="E653">
        <v>4</v>
      </c>
      <c r="F653" s="17">
        <v>6</v>
      </c>
      <c r="G653">
        <v>31</v>
      </c>
      <c r="H653">
        <f>IF(rolling_transitions[[#This Row],[CURRENT_SEGMENT]]=rolling_transitions[[#This Row],[PREVIOUS_SEGMENT]],1,0)</f>
        <v>0</v>
      </c>
    </row>
    <row r="654" spans="1:8">
      <c r="A654">
        <v>5134</v>
      </c>
      <c r="B654" t="s">
        <v>12</v>
      </c>
      <c r="C654" t="s">
        <v>13</v>
      </c>
      <c r="D654" s="1">
        <v>44337</v>
      </c>
      <c r="E654">
        <v>2</v>
      </c>
      <c r="F654" s="17">
        <v>3</v>
      </c>
      <c r="G654">
        <v>31</v>
      </c>
      <c r="H654">
        <f>IF(rolling_transitions[[#This Row],[CURRENT_SEGMENT]]=rolling_transitions[[#This Row],[PREVIOUS_SEGMENT]],1,0)</f>
        <v>0</v>
      </c>
    </row>
    <row r="655" spans="1:8">
      <c r="A655">
        <v>1898735</v>
      </c>
      <c r="B655" t="s">
        <v>12</v>
      </c>
      <c r="C655" t="s">
        <v>12</v>
      </c>
      <c r="D655" s="1">
        <v>44337</v>
      </c>
      <c r="E655">
        <v>2</v>
      </c>
      <c r="F655" s="17">
        <v>2</v>
      </c>
      <c r="G655">
        <v>31</v>
      </c>
      <c r="H655">
        <f>IF(rolling_transitions[[#This Row],[CURRENT_SEGMENT]]=rolling_transitions[[#This Row],[PREVIOUS_SEGMENT]],1,0)</f>
        <v>1</v>
      </c>
    </row>
    <row r="656" spans="1:8">
      <c r="A656">
        <v>653099</v>
      </c>
      <c r="B656" t="s">
        <v>15</v>
      </c>
      <c r="C656" t="s">
        <v>14</v>
      </c>
      <c r="D656" s="1">
        <v>44337</v>
      </c>
      <c r="E656">
        <v>5</v>
      </c>
      <c r="F656" s="17">
        <v>4</v>
      </c>
      <c r="G656">
        <v>31</v>
      </c>
      <c r="H656">
        <f>IF(rolling_transitions[[#This Row],[CURRENT_SEGMENT]]=rolling_transitions[[#This Row],[PREVIOUS_SEGMENT]],1,0)</f>
        <v>0</v>
      </c>
    </row>
    <row r="657" spans="1:8">
      <c r="A657">
        <v>220452</v>
      </c>
      <c r="B657" t="s">
        <v>14</v>
      </c>
      <c r="C657" t="s">
        <v>12</v>
      </c>
      <c r="D657" s="1">
        <v>44337</v>
      </c>
      <c r="E657">
        <v>4</v>
      </c>
      <c r="F657" s="17">
        <v>2</v>
      </c>
      <c r="G657">
        <v>31</v>
      </c>
      <c r="H657">
        <f>IF(rolling_transitions[[#This Row],[CURRENT_SEGMENT]]=rolling_transitions[[#This Row],[PREVIOUS_SEGMENT]],1,0)</f>
        <v>0</v>
      </c>
    </row>
    <row r="658" spans="1:8">
      <c r="A658">
        <v>2059745</v>
      </c>
      <c r="B658" t="s">
        <v>13</v>
      </c>
      <c r="C658" t="s">
        <v>13</v>
      </c>
      <c r="D658" s="1">
        <v>44337</v>
      </c>
      <c r="E658">
        <v>3</v>
      </c>
      <c r="F658" s="17">
        <v>3</v>
      </c>
      <c r="G658">
        <v>31</v>
      </c>
      <c r="H658">
        <f>IF(rolling_transitions[[#This Row],[CURRENT_SEGMENT]]=rolling_transitions[[#This Row],[PREVIOUS_SEGMENT]],1,0)</f>
        <v>1</v>
      </c>
    </row>
    <row r="659" spans="1:8">
      <c r="A659">
        <v>135934</v>
      </c>
      <c r="B659" t="s">
        <v>7</v>
      </c>
      <c r="C659" t="s">
        <v>12</v>
      </c>
      <c r="D659" s="1">
        <v>44337</v>
      </c>
      <c r="E659">
        <v>1</v>
      </c>
      <c r="F659" s="17">
        <v>2</v>
      </c>
      <c r="G659">
        <v>31</v>
      </c>
      <c r="H659">
        <f>IF(rolling_transitions[[#This Row],[CURRENT_SEGMENT]]=rolling_transitions[[#This Row],[PREVIOUS_SEGMENT]],1,0)</f>
        <v>0</v>
      </c>
    </row>
    <row r="660" spans="1:8">
      <c r="A660">
        <v>12143</v>
      </c>
      <c r="B660" t="s">
        <v>14</v>
      </c>
      <c r="C660" t="s">
        <v>7</v>
      </c>
      <c r="D660" s="1">
        <v>44337</v>
      </c>
      <c r="E660">
        <v>4</v>
      </c>
      <c r="F660" s="17">
        <v>1</v>
      </c>
      <c r="G660">
        <v>31</v>
      </c>
      <c r="H660">
        <f>IF(rolling_transitions[[#This Row],[CURRENT_SEGMENT]]=rolling_transitions[[#This Row],[PREVIOUS_SEGMENT]],1,0)</f>
        <v>0</v>
      </c>
    </row>
    <row r="661" spans="1:8">
      <c r="A661">
        <v>67513</v>
      </c>
      <c r="B661" t="s">
        <v>7</v>
      </c>
      <c r="C661" t="s">
        <v>13</v>
      </c>
      <c r="D661" s="1">
        <v>44337</v>
      </c>
      <c r="E661">
        <v>1</v>
      </c>
      <c r="F661" s="17">
        <v>3</v>
      </c>
      <c r="G661">
        <v>31</v>
      </c>
      <c r="H661">
        <f>IF(rolling_transitions[[#This Row],[CURRENT_SEGMENT]]=rolling_transitions[[#This Row],[PREVIOUS_SEGMENT]],1,0)</f>
        <v>0</v>
      </c>
    </row>
    <row r="662" spans="1:8">
      <c r="A662">
        <v>176835</v>
      </c>
      <c r="B662" t="s">
        <v>14</v>
      </c>
      <c r="C662" t="s">
        <v>145</v>
      </c>
      <c r="D662" s="1">
        <v>44337</v>
      </c>
      <c r="E662">
        <v>4</v>
      </c>
      <c r="F662" s="17">
        <v>99</v>
      </c>
      <c r="G662">
        <v>31</v>
      </c>
      <c r="H662">
        <f>IF(rolling_transitions[[#This Row],[CURRENT_SEGMENT]]=rolling_transitions[[#This Row],[PREVIOUS_SEGMENT]],1,0)</f>
        <v>0</v>
      </c>
    </row>
    <row r="663" spans="1:8">
      <c r="A663">
        <v>16880</v>
      </c>
      <c r="B663" t="s">
        <v>12</v>
      </c>
      <c r="C663" t="s">
        <v>15</v>
      </c>
      <c r="D663" s="1">
        <v>44337</v>
      </c>
      <c r="E663">
        <v>2</v>
      </c>
      <c r="F663" s="17">
        <v>5</v>
      </c>
      <c r="G663">
        <v>31</v>
      </c>
      <c r="H663">
        <f>IF(rolling_transitions[[#This Row],[CURRENT_SEGMENT]]=rolling_transitions[[#This Row],[PREVIOUS_SEGMENT]],1,0)</f>
        <v>0</v>
      </c>
    </row>
    <row r="664" spans="1:8">
      <c r="A664">
        <v>214235</v>
      </c>
      <c r="B664" t="s">
        <v>14</v>
      </c>
      <c r="C664" t="s">
        <v>12</v>
      </c>
      <c r="D664" s="1">
        <v>44330</v>
      </c>
      <c r="E664">
        <v>4</v>
      </c>
      <c r="F664" s="17">
        <v>2</v>
      </c>
      <c r="G664">
        <v>32</v>
      </c>
      <c r="H664">
        <f>IF(rolling_transitions[[#This Row],[CURRENT_SEGMENT]]=rolling_transitions[[#This Row],[PREVIOUS_SEGMENT]],1,0)</f>
        <v>0</v>
      </c>
    </row>
    <row r="665" spans="1:8">
      <c r="A665">
        <v>84037</v>
      </c>
      <c r="B665" t="s">
        <v>13</v>
      </c>
      <c r="C665" t="s">
        <v>7</v>
      </c>
      <c r="D665" s="1">
        <v>44330</v>
      </c>
      <c r="E665">
        <v>3</v>
      </c>
      <c r="F665" s="17">
        <v>1</v>
      </c>
      <c r="G665">
        <v>32</v>
      </c>
      <c r="H665">
        <f>IF(rolling_transitions[[#This Row],[CURRENT_SEGMENT]]=rolling_transitions[[#This Row],[PREVIOUS_SEGMENT]],1,0)</f>
        <v>0</v>
      </c>
    </row>
    <row r="666" spans="1:8">
      <c r="A666">
        <v>141811</v>
      </c>
      <c r="B666" t="s">
        <v>7</v>
      </c>
      <c r="C666" t="s">
        <v>12</v>
      </c>
      <c r="D666" s="1">
        <v>44330</v>
      </c>
      <c r="E666">
        <v>1</v>
      </c>
      <c r="F666" s="17">
        <v>2</v>
      </c>
      <c r="G666">
        <v>32</v>
      </c>
      <c r="H666">
        <f>IF(rolling_transitions[[#This Row],[CURRENT_SEGMENT]]=rolling_transitions[[#This Row],[PREVIOUS_SEGMENT]],1,0)</f>
        <v>0</v>
      </c>
    </row>
    <row r="667" spans="1:8">
      <c r="A667">
        <v>206330</v>
      </c>
      <c r="B667" t="s">
        <v>14</v>
      </c>
      <c r="C667" t="s">
        <v>15</v>
      </c>
      <c r="D667" s="1">
        <v>44330</v>
      </c>
      <c r="E667">
        <v>4</v>
      </c>
      <c r="F667" s="17">
        <v>5</v>
      </c>
      <c r="G667">
        <v>32</v>
      </c>
      <c r="H667">
        <f>IF(rolling_transitions[[#This Row],[CURRENT_SEGMENT]]=rolling_transitions[[#This Row],[PREVIOUS_SEGMENT]],1,0)</f>
        <v>0</v>
      </c>
    </row>
    <row r="668" spans="1:8">
      <c r="A668">
        <v>2168516</v>
      </c>
      <c r="B668" t="s">
        <v>15</v>
      </c>
      <c r="C668" t="s">
        <v>15</v>
      </c>
      <c r="D668" s="1">
        <v>44330</v>
      </c>
      <c r="E668">
        <v>5</v>
      </c>
      <c r="F668" s="17">
        <v>5</v>
      </c>
      <c r="G668">
        <v>32</v>
      </c>
      <c r="H668">
        <f>IF(rolling_transitions[[#This Row],[CURRENT_SEGMENT]]=rolling_transitions[[#This Row],[PREVIOUS_SEGMENT]],1,0)</f>
        <v>1</v>
      </c>
    </row>
    <row r="669" spans="1:8">
      <c r="A669">
        <v>4682</v>
      </c>
      <c r="B669" t="s">
        <v>12</v>
      </c>
      <c r="C669" t="s">
        <v>13</v>
      </c>
      <c r="D669" s="1">
        <v>44330</v>
      </c>
      <c r="E669">
        <v>2</v>
      </c>
      <c r="F669" s="17">
        <v>3</v>
      </c>
      <c r="G669">
        <v>32</v>
      </c>
      <c r="H669">
        <f>IF(rolling_transitions[[#This Row],[CURRENT_SEGMENT]]=rolling_transitions[[#This Row],[PREVIOUS_SEGMENT]],1,0)</f>
        <v>0</v>
      </c>
    </row>
    <row r="670" spans="1:8">
      <c r="A670">
        <v>182</v>
      </c>
      <c r="B670" t="s">
        <v>13</v>
      </c>
      <c r="C670" t="s">
        <v>145</v>
      </c>
      <c r="D670" s="1">
        <v>44330</v>
      </c>
      <c r="E670">
        <v>3</v>
      </c>
      <c r="F670" s="17">
        <v>99</v>
      </c>
      <c r="G670">
        <v>32</v>
      </c>
      <c r="H670">
        <f>IF(rolling_transitions[[#This Row],[CURRENT_SEGMENT]]=rolling_transitions[[#This Row],[PREVIOUS_SEGMENT]],1,0)</f>
        <v>0</v>
      </c>
    </row>
    <row r="671" spans="1:8">
      <c r="A671">
        <v>7774</v>
      </c>
      <c r="B671" t="s">
        <v>13</v>
      </c>
      <c r="C671" t="s">
        <v>12</v>
      </c>
      <c r="D671" s="1">
        <v>44330</v>
      </c>
      <c r="E671">
        <v>3</v>
      </c>
      <c r="F671" s="17">
        <v>2</v>
      </c>
      <c r="G671">
        <v>32</v>
      </c>
      <c r="H671">
        <f>IF(rolling_transitions[[#This Row],[CURRENT_SEGMENT]]=rolling_transitions[[#This Row],[PREVIOUS_SEGMENT]],1,0)</f>
        <v>0</v>
      </c>
    </row>
    <row r="672" spans="1:8">
      <c r="A672">
        <v>10310776</v>
      </c>
      <c r="B672" t="s">
        <v>144</v>
      </c>
      <c r="C672" t="s">
        <v>144</v>
      </c>
      <c r="D672" s="1">
        <v>44330</v>
      </c>
      <c r="E672">
        <v>6</v>
      </c>
      <c r="F672" s="17">
        <v>6</v>
      </c>
      <c r="G672">
        <v>32</v>
      </c>
      <c r="H672">
        <f>IF(rolling_transitions[[#This Row],[CURRENT_SEGMENT]]=rolling_transitions[[#This Row],[PREVIOUS_SEGMENT]],1,0)</f>
        <v>1</v>
      </c>
    </row>
    <row r="673" spans="1:8">
      <c r="A673">
        <v>16386</v>
      </c>
      <c r="B673" t="s">
        <v>12</v>
      </c>
      <c r="C673" t="s">
        <v>15</v>
      </c>
      <c r="D673" s="1">
        <v>44330</v>
      </c>
      <c r="E673">
        <v>2</v>
      </c>
      <c r="F673" s="17">
        <v>5</v>
      </c>
      <c r="G673">
        <v>32</v>
      </c>
      <c r="H673">
        <f>IF(rolling_transitions[[#This Row],[CURRENT_SEGMENT]]=rolling_transitions[[#This Row],[PREVIOUS_SEGMENT]],1,0)</f>
        <v>0</v>
      </c>
    </row>
    <row r="674" spans="1:8">
      <c r="A674">
        <v>2039955</v>
      </c>
      <c r="B674" t="s">
        <v>13</v>
      </c>
      <c r="C674" t="s">
        <v>13</v>
      </c>
      <c r="D674" s="1">
        <v>44330</v>
      </c>
      <c r="E674">
        <v>3</v>
      </c>
      <c r="F674" s="17">
        <v>3</v>
      </c>
      <c r="G674">
        <v>32</v>
      </c>
      <c r="H674">
        <f>IF(rolling_transitions[[#This Row],[CURRENT_SEGMENT]]=rolling_transitions[[#This Row],[PREVIOUS_SEGMENT]],1,0)</f>
        <v>1</v>
      </c>
    </row>
    <row r="675" spans="1:8">
      <c r="A675">
        <v>58354</v>
      </c>
      <c r="B675" t="s">
        <v>15</v>
      </c>
      <c r="C675" t="s">
        <v>12</v>
      </c>
      <c r="D675" s="1">
        <v>44330</v>
      </c>
      <c r="E675">
        <v>5</v>
      </c>
      <c r="F675" s="17">
        <v>2</v>
      </c>
      <c r="G675">
        <v>32</v>
      </c>
      <c r="H675">
        <f>IF(rolling_transitions[[#This Row],[CURRENT_SEGMENT]]=rolling_transitions[[#This Row],[PREVIOUS_SEGMENT]],1,0)</f>
        <v>0</v>
      </c>
    </row>
    <row r="676" spans="1:8">
      <c r="A676">
        <v>65750</v>
      </c>
      <c r="B676" t="s">
        <v>7</v>
      </c>
      <c r="C676" t="s">
        <v>13</v>
      </c>
      <c r="D676" s="1">
        <v>44330</v>
      </c>
      <c r="E676">
        <v>1</v>
      </c>
      <c r="F676" s="17">
        <v>3</v>
      </c>
      <c r="G676">
        <v>32</v>
      </c>
      <c r="H676">
        <f>IF(rolling_transitions[[#This Row],[CURRENT_SEGMENT]]=rolling_transitions[[#This Row],[PREVIOUS_SEGMENT]],1,0)</f>
        <v>0</v>
      </c>
    </row>
    <row r="677" spans="1:8">
      <c r="A677">
        <v>7695</v>
      </c>
      <c r="B677" t="s">
        <v>12</v>
      </c>
      <c r="C677" t="s">
        <v>145</v>
      </c>
      <c r="D677" s="1">
        <v>44330</v>
      </c>
      <c r="E677">
        <v>2</v>
      </c>
      <c r="F677" s="17">
        <v>99</v>
      </c>
      <c r="G677">
        <v>32</v>
      </c>
      <c r="H677">
        <f>IF(rolling_transitions[[#This Row],[CURRENT_SEGMENT]]=rolling_transitions[[#This Row],[PREVIOUS_SEGMENT]],1,0)</f>
        <v>0</v>
      </c>
    </row>
    <row r="678" spans="1:8">
      <c r="A678">
        <v>680566</v>
      </c>
      <c r="B678" t="s">
        <v>15</v>
      </c>
      <c r="C678" t="s">
        <v>14</v>
      </c>
      <c r="D678" s="1">
        <v>44330</v>
      </c>
      <c r="E678">
        <v>5</v>
      </c>
      <c r="F678" s="17">
        <v>4</v>
      </c>
      <c r="G678">
        <v>32</v>
      </c>
      <c r="H678">
        <f>IF(rolling_transitions[[#This Row],[CURRENT_SEGMENT]]=rolling_transitions[[#This Row],[PREVIOUS_SEGMENT]],1,0)</f>
        <v>0</v>
      </c>
    </row>
    <row r="679" spans="1:8">
      <c r="A679">
        <v>10335728</v>
      </c>
      <c r="B679" t="s">
        <v>144</v>
      </c>
      <c r="C679" t="s">
        <v>144</v>
      </c>
      <c r="D679" s="1">
        <v>44372</v>
      </c>
      <c r="E679">
        <v>6</v>
      </c>
      <c r="F679" s="17">
        <v>6</v>
      </c>
      <c r="G679">
        <v>26</v>
      </c>
      <c r="H679">
        <f>IF(rolling_transitions[[#This Row],[CURRENT_SEGMENT]]=rolling_transitions[[#This Row],[PREVIOUS_SEGMENT]],1,0)</f>
        <v>1</v>
      </c>
    </row>
    <row r="680" spans="1:8">
      <c r="A680">
        <v>1839019</v>
      </c>
      <c r="B680" t="s">
        <v>12</v>
      </c>
      <c r="C680" t="s">
        <v>12</v>
      </c>
      <c r="D680" s="1">
        <v>44372</v>
      </c>
      <c r="E680">
        <v>2</v>
      </c>
      <c r="F680" s="17">
        <v>2</v>
      </c>
      <c r="G680">
        <v>26</v>
      </c>
      <c r="H680">
        <f>IF(rolling_transitions[[#This Row],[CURRENT_SEGMENT]]=rolling_transitions[[#This Row],[PREVIOUS_SEGMENT]],1,0)</f>
        <v>1</v>
      </c>
    </row>
    <row r="681" spans="1:8">
      <c r="A681">
        <v>665979</v>
      </c>
      <c r="B681" t="s">
        <v>15</v>
      </c>
      <c r="C681" t="s">
        <v>14</v>
      </c>
      <c r="D681" s="1">
        <v>44372</v>
      </c>
      <c r="E681">
        <v>5</v>
      </c>
      <c r="F681" s="17">
        <v>4</v>
      </c>
      <c r="G681">
        <v>26</v>
      </c>
      <c r="H681">
        <f>IF(rolling_transitions[[#This Row],[CURRENT_SEGMENT]]=rolling_transitions[[#This Row],[PREVIOUS_SEGMENT]],1,0)</f>
        <v>0</v>
      </c>
    </row>
    <row r="682" spans="1:8">
      <c r="A682">
        <v>168217</v>
      </c>
      <c r="B682" t="s">
        <v>13</v>
      </c>
      <c r="C682" t="s">
        <v>14</v>
      </c>
      <c r="D682" s="1">
        <v>44372</v>
      </c>
      <c r="E682">
        <v>3</v>
      </c>
      <c r="F682" s="17">
        <v>4</v>
      </c>
      <c r="G682">
        <v>26</v>
      </c>
      <c r="H682">
        <f>IF(rolling_transitions[[#This Row],[CURRENT_SEGMENT]]=rolling_transitions[[#This Row],[PREVIOUS_SEGMENT]],1,0)</f>
        <v>0</v>
      </c>
    </row>
    <row r="683" spans="1:8">
      <c r="A683">
        <v>2453722</v>
      </c>
      <c r="B683" t="s">
        <v>15</v>
      </c>
      <c r="C683" t="s">
        <v>15</v>
      </c>
      <c r="D683" s="1">
        <v>44372</v>
      </c>
      <c r="E683">
        <v>5</v>
      </c>
      <c r="F683" s="17">
        <v>5</v>
      </c>
      <c r="G683">
        <v>26</v>
      </c>
      <c r="H683">
        <f>IF(rolling_transitions[[#This Row],[CURRENT_SEGMENT]]=rolling_transitions[[#This Row],[PREVIOUS_SEGMENT]],1,0)</f>
        <v>1</v>
      </c>
    </row>
    <row r="684" spans="1:8">
      <c r="A684">
        <v>228444</v>
      </c>
      <c r="B684" t="s">
        <v>14</v>
      </c>
      <c r="C684" t="s">
        <v>12</v>
      </c>
      <c r="D684" s="1">
        <v>44372</v>
      </c>
      <c r="E684">
        <v>4</v>
      </c>
      <c r="F684" s="17">
        <v>2</v>
      </c>
      <c r="G684">
        <v>26</v>
      </c>
      <c r="H684">
        <f>IF(rolling_transitions[[#This Row],[CURRENT_SEGMENT]]=rolling_transitions[[#This Row],[PREVIOUS_SEGMENT]],1,0)</f>
        <v>0</v>
      </c>
    </row>
    <row r="685" spans="1:8">
      <c r="A685">
        <v>324265</v>
      </c>
      <c r="B685" t="s">
        <v>14</v>
      </c>
      <c r="C685" t="s">
        <v>144</v>
      </c>
      <c r="D685" s="1">
        <v>44365</v>
      </c>
      <c r="E685">
        <v>4</v>
      </c>
      <c r="F685" s="17">
        <v>6</v>
      </c>
      <c r="G685">
        <v>27</v>
      </c>
      <c r="H685">
        <f>IF(rolling_transitions[[#This Row],[CURRENT_SEGMENT]]=rolling_transitions[[#This Row],[PREVIOUS_SEGMENT]],1,0)</f>
        <v>0</v>
      </c>
    </row>
    <row r="686" spans="1:8">
      <c r="A686">
        <v>40</v>
      </c>
      <c r="B686" t="s">
        <v>7</v>
      </c>
      <c r="C686" t="s">
        <v>144</v>
      </c>
      <c r="D686" s="1">
        <v>44365</v>
      </c>
      <c r="E686">
        <v>1</v>
      </c>
      <c r="F686" s="17">
        <v>6</v>
      </c>
      <c r="G686">
        <v>27</v>
      </c>
      <c r="H686">
        <f>IF(rolling_transitions[[#This Row],[CURRENT_SEGMENT]]=rolling_transitions[[#This Row],[PREVIOUS_SEGMENT]],1,0)</f>
        <v>0</v>
      </c>
    </row>
    <row r="687" spans="1:8">
      <c r="A687">
        <v>58223</v>
      </c>
      <c r="B687" t="s">
        <v>15</v>
      </c>
      <c r="C687" t="s">
        <v>12</v>
      </c>
      <c r="D687" s="1">
        <v>44365</v>
      </c>
      <c r="E687">
        <v>5</v>
      </c>
      <c r="F687" s="17">
        <v>2</v>
      </c>
      <c r="G687">
        <v>27</v>
      </c>
      <c r="H687">
        <f>IF(rolling_transitions[[#This Row],[CURRENT_SEGMENT]]=rolling_transitions[[#This Row],[PREVIOUS_SEGMENT]],1,0)</f>
        <v>0</v>
      </c>
    </row>
    <row r="688" spans="1:8">
      <c r="A688">
        <v>1427</v>
      </c>
      <c r="B688" t="s">
        <v>12</v>
      </c>
      <c r="C688" t="s">
        <v>144</v>
      </c>
      <c r="D688" s="1">
        <v>44365</v>
      </c>
      <c r="E688">
        <v>2</v>
      </c>
      <c r="F688" s="17">
        <v>6</v>
      </c>
      <c r="G688">
        <v>27</v>
      </c>
      <c r="H688">
        <f>IF(rolling_transitions[[#This Row],[CURRENT_SEGMENT]]=rolling_transitions[[#This Row],[PREVIOUS_SEGMENT]],1,0)</f>
        <v>0</v>
      </c>
    </row>
    <row r="689" spans="1:8">
      <c r="A689">
        <v>132845</v>
      </c>
      <c r="B689" t="s">
        <v>12</v>
      </c>
      <c r="C689" t="s">
        <v>7</v>
      </c>
      <c r="D689" s="1">
        <v>44365</v>
      </c>
      <c r="E689">
        <v>2</v>
      </c>
      <c r="F689" s="17">
        <v>1</v>
      </c>
      <c r="G689">
        <v>27</v>
      </c>
      <c r="H689">
        <f>IF(rolling_transitions[[#This Row],[CURRENT_SEGMENT]]=rolling_transitions[[#This Row],[PREVIOUS_SEGMENT]],1,0)</f>
        <v>0</v>
      </c>
    </row>
    <row r="690" spans="1:8">
      <c r="A690">
        <v>4</v>
      </c>
      <c r="B690" t="s">
        <v>13</v>
      </c>
      <c r="C690" t="s">
        <v>144</v>
      </c>
      <c r="D690" s="1">
        <v>44365</v>
      </c>
      <c r="E690">
        <v>3</v>
      </c>
      <c r="F690" s="17">
        <v>6</v>
      </c>
      <c r="G690">
        <v>27</v>
      </c>
      <c r="H690">
        <f>IF(rolling_transitions[[#This Row],[CURRENT_SEGMENT]]=rolling_transitions[[#This Row],[PREVIOUS_SEGMENT]],1,0)</f>
        <v>0</v>
      </c>
    </row>
    <row r="691" spans="1:8">
      <c r="A691">
        <v>15466</v>
      </c>
      <c r="B691" t="s">
        <v>15</v>
      </c>
      <c r="C691" t="s">
        <v>13</v>
      </c>
      <c r="D691" s="1">
        <v>44365</v>
      </c>
      <c r="E691">
        <v>5</v>
      </c>
      <c r="F691" s="17">
        <v>3</v>
      </c>
      <c r="G691">
        <v>27</v>
      </c>
      <c r="H691">
        <f>IF(rolling_transitions[[#This Row],[CURRENT_SEGMENT]]=rolling_transitions[[#This Row],[PREVIOUS_SEGMENT]],1,0)</f>
        <v>0</v>
      </c>
    </row>
    <row r="692" spans="1:8">
      <c r="A692">
        <v>13204</v>
      </c>
      <c r="B692" t="s">
        <v>14</v>
      </c>
      <c r="C692" t="s">
        <v>7</v>
      </c>
      <c r="D692" s="1">
        <v>44365</v>
      </c>
      <c r="E692">
        <v>4</v>
      </c>
      <c r="F692" s="17">
        <v>1</v>
      </c>
      <c r="G692">
        <v>27</v>
      </c>
      <c r="H692">
        <f>IF(rolling_transitions[[#This Row],[CURRENT_SEGMENT]]=rolling_transitions[[#This Row],[PREVIOUS_SEGMENT]],1,0)</f>
        <v>0</v>
      </c>
    </row>
    <row r="693" spans="1:8">
      <c r="A693">
        <v>1844150</v>
      </c>
      <c r="B693" t="s">
        <v>12</v>
      </c>
      <c r="C693" t="s">
        <v>12</v>
      </c>
      <c r="D693" s="1">
        <v>44365</v>
      </c>
      <c r="E693">
        <v>2</v>
      </c>
      <c r="F693" s="17">
        <v>2</v>
      </c>
      <c r="G693">
        <v>27</v>
      </c>
      <c r="H693">
        <f>IF(rolling_transitions[[#This Row],[CURRENT_SEGMENT]]=rolling_transitions[[#This Row],[PREVIOUS_SEGMENT]],1,0)</f>
        <v>1</v>
      </c>
    </row>
    <row r="694" spans="1:8">
      <c r="A694">
        <v>251912</v>
      </c>
      <c r="B694" t="s">
        <v>14</v>
      </c>
      <c r="C694" t="s">
        <v>15</v>
      </c>
      <c r="D694" s="1">
        <v>44365</v>
      </c>
      <c r="E694">
        <v>4</v>
      </c>
      <c r="F694" s="17">
        <v>5</v>
      </c>
      <c r="G694">
        <v>27</v>
      </c>
      <c r="H694">
        <f>IF(rolling_transitions[[#This Row],[CURRENT_SEGMENT]]=rolling_transitions[[#This Row],[PREVIOUS_SEGMENT]],1,0)</f>
        <v>0</v>
      </c>
    </row>
    <row r="695" spans="1:8">
      <c r="A695">
        <v>3105647</v>
      </c>
      <c r="B695" t="s">
        <v>7</v>
      </c>
      <c r="C695" t="s">
        <v>7</v>
      </c>
      <c r="D695" s="1">
        <v>44365</v>
      </c>
      <c r="E695">
        <v>1</v>
      </c>
      <c r="F695" s="17">
        <v>1</v>
      </c>
      <c r="G695">
        <v>27</v>
      </c>
      <c r="H695">
        <f>IF(rolling_transitions[[#This Row],[CURRENT_SEGMENT]]=rolling_transitions[[#This Row],[PREVIOUS_SEGMENT]],1,0)</f>
        <v>1</v>
      </c>
    </row>
    <row r="696" spans="1:8">
      <c r="A696">
        <v>83990</v>
      </c>
      <c r="B696" t="s">
        <v>13</v>
      </c>
      <c r="C696" t="s">
        <v>7</v>
      </c>
      <c r="D696" s="1">
        <v>44365</v>
      </c>
      <c r="E696">
        <v>3</v>
      </c>
      <c r="F696" s="17">
        <v>1</v>
      </c>
      <c r="G696">
        <v>27</v>
      </c>
      <c r="H696">
        <f>IF(rolling_transitions[[#This Row],[CURRENT_SEGMENT]]=rolling_transitions[[#This Row],[PREVIOUS_SEGMENT]],1,0)</f>
        <v>0</v>
      </c>
    </row>
    <row r="697" spans="1:8">
      <c r="A697">
        <v>9333</v>
      </c>
      <c r="B697" t="s">
        <v>12</v>
      </c>
      <c r="C697" t="s">
        <v>145</v>
      </c>
      <c r="D697" s="1">
        <v>44365</v>
      </c>
      <c r="E697">
        <v>2</v>
      </c>
      <c r="F697" s="17">
        <v>99</v>
      </c>
      <c r="G697">
        <v>27</v>
      </c>
      <c r="H697">
        <f>IF(rolling_transitions[[#This Row],[CURRENT_SEGMENT]]=rolling_transitions[[#This Row],[PREVIOUS_SEGMENT]],1,0)</f>
        <v>0</v>
      </c>
    </row>
    <row r="698" spans="1:8">
      <c r="A698">
        <v>20423</v>
      </c>
      <c r="B698" t="s">
        <v>12</v>
      </c>
      <c r="C698" t="s">
        <v>15</v>
      </c>
      <c r="D698" s="1">
        <v>44365</v>
      </c>
      <c r="E698">
        <v>2</v>
      </c>
      <c r="F698" s="17">
        <v>5</v>
      </c>
      <c r="G698">
        <v>27</v>
      </c>
      <c r="H698">
        <f>IF(rolling_transitions[[#This Row],[CURRENT_SEGMENT]]=rolling_transitions[[#This Row],[PREVIOUS_SEGMENT]],1,0)</f>
        <v>0</v>
      </c>
    </row>
    <row r="699" spans="1:8">
      <c r="A699">
        <v>506904</v>
      </c>
      <c r="B699" t="s">
        <v>144</v>
      </c>
      <c r="C699" t="s">
        <v>15</v>
      </c>
      <c r="D699" s="1">
        <v>44365</v>
      </c>
      <c r="E699">
        <v>6</v>
      </c>
      <c r="F699" s="17">
        <v>5</v>
      </c>
      <c r="G699">
        <v>27</v>
      </c>
      <c r="H699">
        <f>IF(rolling_transitions[[#This Row],[CURRENT_SEGMENT]]=rolling_transitions[[#This Row],[PREVIOUS_SEGMENT]],1,0)</f>
        <v>0</v>
      </c>
    </row>
    <row r="700" spans="1:8">
      <c r="A700">
        <v>10301831</v>
      </c>
      <c r="B700" t="s">
        <v>144</v>
      </c>
      <c r="C700" t="s">
        <v>144</v>
      </c>
      <c r="D700" s="1">
        <v>44365</v>
      </c>
      <c r="E700">
        <v>6</v>
      </c>
      <c r="F700" s="17">
        <v>6</v>
      </c>
      <c r="G700">
        <v>27</v>
      </c>
      <c r="H700">
        <f>IF(rolling_transitions[[#This Row],[CURRENT_SEGMENT]]=rolling_transitions[[#This Row],[PREVIOUS_SEGMENT]],1,0)</f>
        <v>1</v>
      </c>
    </row>
    <row r="701" spans="1:8">
      <c r="A701">
        <v>937</v>
      </c>
      <c r="B701" t="s">
        <v>13</v>
      </c>
      <c r="C701" t="s">
        <v>15</v>
      </c>
      <c r="D701" s="1">
        <v>44365</v>
      </c>
      <c r="E701">
        <v>3</v>
      </c>
      <c r="F701" s="17">
        <v>5</v>
      </c>
      <c r="G701">
        <v>27</v>
      </c>
      <c r="H701">
        <f>IF(rolling_transitions[[#This Row],[CURRENT_SEGMENT]]=rolling_transitions[[#This Row],[PREVIOUS_SEGMENT]],1,0)</f>
        <v>0</v>
      </c>
    </row>
    <row r="702" spans="1:8">
      <c r="A702">
        <v>160552</v>
      </c>
      <c r="B702" t="s">
        <v>14</v>
      </c>
      <c r="C702" t="s">
        <v>13</v>
      </c>
      <c r="D702" s="1">
        <v>44365</v>
      </c>
      <c r="E702">
        <v>4</v>
      </c>
      <c r="F702" s="17">
        <v>3</v>
      </c>
      <c r="G702">
        <v>27</v>
      </c>
      <c r="H702">
        <f>IF(rolling_transitions[[#This Row],[CURRENT_SEGMENT]]=rolling_transitions[[#This Row],[PREVIOUS_SEGMENT]],1,0)</f>
        <v>0</v>
      </c>
    </row>
    <row r="703" spans="1:8">
      <c r="A703">
        <v>207</v>
      </c>
      <c r="B703" t="s">
        <v>13</v>
      </c>
      <c r="C703" t="s">
        <v>145</v>
      </c>
      <c r="D703" s="1">
        <v>44365</v>
      </c>
      <c r="E703">
        <v>3</v>
      </c>
      <c r="F703" s="17">
        <v>99</v>
      </c>
      <c r="G703">
        <v>27</v>
      </c>
      <c r="H703">
        <f>IF(rolling_transitions[[#This Row],[CURRENT_SEGMENT]]=rolling_transitions[[#This Row],[PREVIOUS_SEGMENT]],1,0)</f>
        <v>0</v>
      </c>
    </row>
    <row r="704" spans="1:8">
      <c r="A704">
        <v>7750</v>
      </c>
      <c r="B704" t="s">
        <v>13</v>
      </c>
      <c r="C704" t="s">
        <v>12</v>
      </c>
      <c r="D704" s="1">
        <v>44365</v>
      </c>
      <c r="E704">
        <v>3</v>
      </c>
      <c r="F704" s="17">
        <v>2</v>
      </c>
      <c r="G704">
        <v>27</v>
      </c>
      <c r="H704">
        <f>IF(rolling_transitions[[#This Row],[CURRENT_SEGMENT]]=rolling_transitions[[#This Row],[PREVIOUS_SEGMENT]],1,0)</f>
        <v>0</v>
      </c>
    </row>
    <row r="705" spans="1:8">
      <c r="A705">
        <v>19068</v>
      </c>
      <c r="B705" t="s">
        <v>15</v>
      </c>
      <c r="C705" t="s">
        <v>7</v>
      </c>
      <c r="D705" s="1">
        <v>44365</v>
      </c>
      <c r="E705">
        <v>5</v>
      </c>
      <c r="F705" s="17">
        <v>1</v>
      </c>
      <c r="G705">
        <v>27</v>
      </c>
      <c r="H705">
        <f>IF(rolling_transitions[[#This Row],[CURRENT_SEGMENT]]=rolling_transitions[[#This Row],[PREVIOUS_SEGMENT]],1,0)</f>
        <v>0</v>
      </c>
    </row>
    <row r="706" spans="1:8">
      <c r="A706">
        <v>5411</v>
      </c>
      <c r="B706" t="s">
        <v>12</v>
      </c>
      <c r="C706" t="s">
        <v>13</v>
      </c>
      <c r="D706" s="1">
        <v>44365</v>
      </c>
      <c r="E706">
        <v>2</v>
      </c>
      <c r="F706" s="17">
        <v>3</v>
      </c>
      <c r="G706">
        <v>27</v>
      </c>
      <c r="H706">
        <f>IF(rolling_transitions[[#This Row],[CURRENT_SEGMENT]]=rolling_transitions[[#This Row],[PREVIOUS_SEGMENT]],1,0)</f>
        <v>0</v>
      </c>
    </row>
    <row r="707" spans="1:8">
      <c r="A707">
        <v>73483</v>
      </c>
      <c r="B707" t="s">
        <v>7</v>
      </c>
      <c r="C707" t="s">
        <v>13</v>
      </c>
      <c r="D707" s="1">
        <v>44365</v>
      </c>
      <c r="E707">
        <v>1</v>
      </c>
      <c r="F707" s="17">
        <v>3</v>
      </c>
      <c r="G707">
        <v>27</v>
      </c>
      <c r="H707">
        <f>IF(rolling_transitions[[#This Row],[CURRENT_SEGMENT]]=rolling_transitions[[#This Row],[PREVIOUS_SEGMENT]],1,0)</f>
        <v>0</v>
      </c>
    </row>
    <row r="708" spans="1:8">
      <c r="A708">
        <v>2015287</v>
      </c>
      <c r="B708" t="s">
        <v>12</v>
      </c>
      <c r="C708" t="s">
        <v>12</v>
      </c>
      <c r="D708" s="1">
        <v>44246</v>
      </c>
      <c r="E708">
        <v>2</v>
      </c>
      <c r="F708" s="17">
        <v>2</v>
      </c>
      <c r="G708">
        <v>44</v>
      </c>
      <c r="H708">
        <f>IF(rolling_transitions[[#This Row],[CURRENT_SEGMENT]]=rolling_transitions[[#This Row],[PREVIOUS_SEGMENT]],1,0)</f>
        <v>1</v>
      </c>
    </row>
    <row r="709" spans="1:8">
      <c r="A709">
        <v>140607</v>
      </c>
      <c r="B709" t="s">
        <v>13</v>
      </c>
      <c r="C709" t="s">
        <v>14</v>
      </c>
      <c r="D709" s="1">
        <v>44246</v>
      </c>
      <c r="E709">
        <v>3</v>
      </c>
      <c r="F709" s="17">
        <v>4</v>
      </c>
      <c r="G709">
        <v>44</v>
      </c>
      <c r="H709">
        <f>IF(rolling_transitions[[#This Row],[CURRENT_SEGMENT]]=rolling_transitions[[#This Row],[PREVIOUS_SEGMENT]],1,0)</f>
        <v>0</v>
      </c>
    </row>
    <row r="710" spans="1:8">
      <c r="A710">
        <v>116570</v>
      </c>
      <c r="B710" t="s">
        <v>15</v>
      </c>
      <c r="C710" t="s">
        <v>12</v>
      </c>
      <c r="D710" s="1">
        <v>44246</v>
      </c>
      <c r="E710">
        <v>5</v>
      </c>
      <c r="F710" s="17">
        <v>2</v>
      </c>
      <c r="G710">
        <v>44</v>
      </c>
      <c r="H710">
        <f>IF(rolling_transitions[[#This Row],[CURRENT_SEGMENT]]=rolling_transitions[[#This Row],[PREVIOUS_SEGMENT]],1,0)</f>
        <v>0</v>
      </c>
    </row>
    <row r="711" spans="1:8">
      <c r="A711">
        <v>616</v>
      </c>
      <c r="B711" t="s">
        <v>7</v>
      </c>
      <c r="C711" t="s">
        <v>145</v>
      </c>
      <c r="D711" s="1">
        <v>44246</v>
      </c>
      <c r="E711">
        <v>1</v>
      </c>
      <c r="F711" s="17">
        <v>99</v>
      </c>
      <c r="G711">
        <v>44</v>
      </c>
      <c r="H711">
        <f>IF(rolling_transitions[[#This Row],[CURRENT_SEGMENT]]=rolling_transitions[[#This Row],[PREVIOUS_SEGMENT]],1,0)</f>
        <v>0</v>
      </c>
    </row>
    <row r="712" spans="1:8">
      <c r="A712">
        <v>293953</v>
      </c>
      <c r="B712" t="s">
        <v>14</v>
      </c>
      <c r="C712" t="s">
        <v>144</v>
      </c>
      <c r="D712" s="1">
        <v>44246</v>
      </c>
      <c r="E712">
        <v>4</v>
      </c>
      <c r="F712" s="17">
        <v>6</v>
      </c>
      <c r="G712">
        <v>44</v>
      </c>
      <c r="H712">
        <f>IF(rolling_transitions[[#This Row],[CURRENT_SEGMENT]]=rolling_transitions[[#This Row],[PREVIOUS_SEGMENT]],1,0)</f>
        <v>0</v>
      </c>
    </row>
    <row r="713" spans="1:8">
      <c r="A713">
        <v>68320</v>
      </c>
      <c r="B713" t="s">
        <v>7</v>
      </c>
      <c r="C713" t="s">
        <v>13</v>
      </c>
      <c r="D713" s="1">
        <v>44246</v>
      </c>
      <c r="E713">
        <v>1</v>
      </c>
      <c r="F713" s="17">
        <v>3</v>
      </c>
      <c r="G713">
        <v>44</v>
      </c>
      <c r="H713">
        <f>IF(rolling_transitions[[#This Row],[CURRENT_SEGMENT]]=rolling_transitions[[#This Row],[PREVIOUS_SEGMENT]],1,0)</f>
        <v>0</v>
      </c>
    </row>
    <row r="714" spans="1:8">
      <c r="A714">
        <v>503079</v>
      </c>
      <c r="B714" t="s">
        <v>144</v>
      </c>
      <c r="C714" t="s">
        <v>15</v>
      </c>
      <c r="D714" s="1">
        <v>44246</v>
      </c>
      <c r="E714">
        <v>6</v>
      </c>
      <c r="F714" s="17">
        <v>5</v>
      </c>
      <c r="G714">
        <v>44</v>
      </c>
      <c r="H714">
        <f>IF(rolling_transitions[[#This Row],[CURRENT_SEGMENT]]=rolling_transitions[[#This Row],[PREVIOUS_SEGMENT]],1,0)</f>
        <v>0</v>
      </c>
    </row>
    <row r="715" spans="1:8">
      <c r="A715">
        <v>480653</v>
      </c>
      <c r="B715" t="s">
        <v>144</v>
      </c>
      <c r="C715" t="s">
        <v>15</v>
      </c>
      <c r="D715" s="1">
        <v>44239</v>
      </c>
      <c r="E715">
        <v>6</v>
      </c>
      <c r="F715" s="17">
        <v>5</v>
      </c>
      <c r="G715">
        <v>45</v>
      </c>
      <c r="H715">
        <f>IF(rolling_transitions[[#This Row],[CURRENT_SEGMENT]]=rolling_transitions[[#This Row],[PREVIOUS_SEGMENT]],1,0)</f>
        <v>0</v>
      </c>
    </row>
    <row r="716" spans="1:8">
      <c r="A716">
        <v>150038</v>
      </c>
      <c r="B716" t="s">
        <v>7</v>
      </c>
      <c r="C716" t="s">
        <v>12</v>
      </c>
      <c r="D716" s="1">
        <v>44239</v>
      </c>
      <c r="E716">
        <v>1</v>
      </c>
      <c r="F716" s="17">
        <v>2</v>
      </c>
      <c r="G716">
        <v>45</v>
      </c>
      <c r="H716">
        <f>IF(rolling_transitions[[#This Row],[CURRENT_SEGMENT]]=rolling_transitions[[#This Row],[PREVIOUS_SEGMENT]],1,0)</f>
        <v>0</v>
      </c>
    </row>
    <row r="717" spans="1:8">
      <c r="A717">
        <v>223237</v>
      </c>
      <c r="B717" t="s">
        <v>14</v>
      </c>
      <c r="C717" t="s">
        <v>12</v>
      </c>
      <c r="D717" s="1">
        <v>44239</v>
      </c>
      <c r="E717">
        <v>4</v>
      </c>
      <c r="F717" s="17">
        <v>2</v>
      </c>
      <c r="G717">
        <v>45</v>
      </c>
      <c r="H717">
        <f>IF(rolling_transitions[[#This Row],[CURRENT_SEGMENT]]=rolling_transitions[[#This Row],[PREVIOUS_SEGMENT]],1,0)</f>
        <v>0</v>
      </c>
    </row>
    <row r="718" spans="1:8">
      <c r="A718">
        <v>7</v>
      </c>
      <c r="B718" t="s">
        <v>13</v>
      </c>
      <c r="C718" t="s">
        <v>144</v>
      </c>
      <c r="D718" s="1">
        <v>44239</v>
      </c>
      <c r="E718">
        <v>3</v>
      </c>
      <c r="F718" s="17">
        <v>6</v>
      </c>
      <c r="G718">
        <v>45</v>
      </c>
      <c r="H718">
        <f>IF(rolling_transitions[[#This Row],[CURRENT_SEGMENT]]=rolling_transitions[[#This Row],[PREVIOUS_SEGMENT]],1,0)</f>
        <v>0</v>
      </c>
    </row>
    <row r="719" spans="1:8">
      <c r="A719">
        <v>1235</v>
      </c>
      <c r="B719" t="s">
        <v>13</v>
      </c>
      <c r="C719" t="s">
        <v>15</v>
      </c>
      <c r="D719" s="1">
        <v>44239</v>
      </c>
      <c r="E719">
        <v>3</v>
      </c>
      <c r="F719" s="17">
        <v>5</v>
      </c>
      <c r="G719">
        <v>45</v>
      </c>
      <c r="H719">
        <f>IF(rolling_transitions[[#This Row],[CURRENT_SEGMENT]]=rolling_transitions[[#This Row],[PREVIOUS_SEGMENT]],1,0)</f>
        <v>0</v>
      </c>
    </row>
    <row r="720" spans="1:8">
      <c r="A720">
        <v>10985</v>
      </c>
      <c r="B720" t="s">
        <v>14</v>
      </c>
      <c r="C720" t="s">
        <v>7</v>
      </c>
      <c r="D720" s="1">
        <v>44239</v>
      </c>
      <c r="E720">
        <v>4</v>
      </c>
      <c r="F720" s="17">
        <v>1</v>
      </c>
      <c r="G720">
        <v>45</v>
      </c>
      <c r="H720">
        <f>IF(rolling_transitions[[#This Row],[CURRENT_SEGMENT]]=rolling_transitions[[#This Row],[PREVIOUS_SEGMENT]],1,0)</f>
        <v>0</v>
      </c>
    </row>
    <row r="721" spans="1:8">
      <c r="A721">
        <v>143613</v>
      </c>
      <c r="B721" t="s">
        <v>12</v>
      </c>
      <c r="C721" t="s">
        <v>7</v>
      </c>
      <c r="D721" s="1">
        <v>44239</v>
      </c>
      <c r="E721">
        <v>2</v>
      </c>
      <c r="F721" s="17">
        <v>1</v>
      </c>
      <c r="G721">
        <v>45</v>
      </c>
      <c r="H721">
        <f>IF(rolling_transitions[[#This Row],[CURRENT_SEGMENT]]=rolling_transitions[[#This Row],[PREVIOUS_SEGMENT]],1,0)</f>
        <v>0</v>
      </c>
    </row>
    <row r="722" spans="1:8">
      <c r="A722">
        <v>8280841</v>
      </c>
      <c r="B722" t="s">
        <v>14</v>
      </c>
      <c r="C722" t="s">
        <v>14</v>
      </c>
      <c r="D722" s="1">
        <v>44239</v>
      </c>
      <c r="E722">
        <v>4</v>
      </c>
      <c r="F722" s="17">
        <v>4</v>
      </c>
      <c r="G722">
        <v>45</v>
      </c>
      <c r="H722">
        <f>IF(rolling_transitions[[#This Row],[CURRENT_SEGMENT]]=rolling_transitions[[#This Row],[PREVIOUS_SEGMENT]],1,0)</f>
        <v>1</v>
      </c>
    </row>
    <row r="723" spans="1:8">
      <c r="A723">
        <v>2071902</v>
      </c>
      <c r="B723" t="s">
        <v>12</v>
      </c>
      <c r="C723" t="s">
        <v>12</v>
      </c>
      <c r="D723" s="1">
        <v>44239</v>
      </c>
      <c r="E723">
        <v>2</v>
      </c>
      <c r="F723" s="17">
        <v>2</v>
      </c>
      <c r="G723">
        <v>45</v>
      </c>
      <c r="H723">
        <f>IF(rolling_transitions[[#This Row],[CURRENT_SEGMENT]]=rolling_transitions[[#This Row],[PREVIOUS_SEGMENT]],1,0)</f>
        <v>1</v>
      </c>
    </row>
    <row r="724" spans="1:8">
      <c r="A724">
        <v>7502</v>
      </c>
      <c r="B724" t="s">
        <v>12</v>
      </c>
      <c r="C724" t="s">
        <v>145</v>
      </c>
      <c r="D724" s="1">
        <v>44239</v>
      </c>
      <c r="E724">
        <v>2</v>
      </c>
      <c r="F724" s="17">
        <v>99</v>
      </c>
      <c r="G724">
        <v>45</v>
      </c>
      <c r="H724">
        <f>IF(rolling_transitions[[#This Row],[CURRENT_SEGMENT]]=rolling_transitions[[#This Row],[PREVIOUS_SEGMENT]],1,0)</f>
        <v>0</v>
      </c>
    </row>
    <row r="725" spans="1:8">
      <c r="A725">
        <v>1496</v>
      </c>
      <c r="B725" t="s">
        <v>7</v>
      </c>
      <c r="C725" t="s">
        <v>15</v>
      </c>
      <c r="D725" s="1">
        <v>44239</v>
      </c>
      <c r="E725">
        <v>1</v>
      </c>
      <c r="F725" s="17">
        <v>5</v>
      </c>
      <c r="G725">
        <v>45</v>
      </c>
      <c r="H725">
        <f>IF(rolling_transitions[[#This Row],[CURRENT_SEGMENT]]=rolling_transitions[[#This Row],[PREVIOUS_SEGMENT]],1,0)</f>
        <v>0</v>
      </c>
    </row>
    <row r="726" spans="1:8">
      <c r="A726">
        <v>68561</v>
      </c>
      <c r="B726" t="s">
        <v>13</v>
      </c>
      <c r="C726" t="s">
        <v>7</v>
      </c>
      <c r="D726" s="1">
        <v>44239</v>
      </c>
      <c r="E726">
        <v>3</v>
      </c>
      <c r="F726" s="17">
        <v>1</v>
      </c>
      <c r="G726">
        <v>45</v>
      </c>
      <c r="H726">
        <f>IF(rolling_transitions[[#This Row],[CURRENT_SEGMENT]]=rolling_transitions[[#This Row],[PREVIOUS_SEGMENT]],1,0)</f>
        <v>0</v>
      </c>
    </row>
    <row r="727" spans="1:8">
      <c r="A727">
        <v>132</v>
      </c>
      <c r="B727" t="s">
        <v>13</v>
      </c>
      <c r="C727" t="s">
        <v>145</v>
      </c>
      <c r="D727" s="1">
        <v>44239</v>
      </c>
      <c r="E727">
        <v>3</v>
      </c>
      <c r="F727" s="17">
        <v>99</v>
      </c>
      <c r="G727">
        <v>45</v>
      </c>
      <c r="H727">
        <f>IF(rolling_transitions[[#This Row],[CURRENT_SEGMENT]]=rolling_transitions[[#This Row],[PREVIOUS_SEGMENT]],1,0)</f>
        <v>0</v>
      </c>
    </row>
    <row r="728" spans="1:8">
      <c r="A728">
        <v>1652844</v>
      </c>
      <c r="B728" t="s">
        <v>13</v>
      </c>
      <c r="C728" t="s">
        <v>13</v>
      </c>
      <c r="D728" s="1">
        <v>44239</v>
      </c>
      <c r="E728">
        <v>3</v>
      </c>
      <c r="F728" s="17">
        <v>3</v>
      </c>
      <c r="G728">
        <v>45</v>
      </c>
      <c r="H728">
        <f>IF(rolling_transitions[[#This Row],[CURRENT_SEGMENT]]=rolling_transitions[[#This Row],[PREVIOUS_SEGMENT]],1,0)</f>
        <v>1</v>
      </c>
    </row>
    <row r="729" spans="1:8">
      <c r="A729">
        <v>265985</v>
      </c>
      <c r="B729" t="s">
        <v>14</v>
      </c>
      <c r="C729" t="s">
        <v>144</v>
      </c>
      <c r="D729" s="1">
        <v>44239</v>
      </c>
      <c r="E729">
        <v>4</v>
      </c>
      <c r="F729" s="17">
        <v>6</v>
      </c>
      <c r="G729">
        <v>45</v>
      </c>
      <c r="H729">
        <f>IF(rolling_transitions[[#This Row],[CURRENT_SEGMENT]]=rolling_transitions[[#This Row],[PREVIOUS_SEGMENT]],1,0)</f>
        <v>0</v>
      </c>
    </row>
    <row r="730" spans="1:8">
      <c r="A730">
        <v>70961</v>
      </c>
      <c r="B730" t="s">
        <v>7</v>
      </c>
      <c r="C730" t="s">
        <v>13</v>
      </c>
      <c r="D730" s="1">
        <v>44239</v>
      </c>
      <c r="E730">
        <v>1</v>
      </c>
      <c r="F730" s="17">
        <v>3</v>
      </c>
      <c r="G730">
        <v>45</v>
      </c>
      <c r="H730">
        <f>IF(rolling_transitions[[#This Row],[CURRENT_SEGMENT]]=rolling_transitions[[#This Row],[PREVIOUS_SEGMENT]],1,0)</f>
        <v>0</v>
      </c>
    </row>
    <row r="731" spans="1:8">
      <c r="A731">
        <v>22719</v>
      </c>
      <c r="B731" t="s">
        <v>15</v>
      </c>
      <c r="C731" t="s">
        <v>7</v>
      </c>
      <c r="D731" s="1">
        <v>44239</v>
      </c>
      <c r="E731">
        <v>5</v>
      </c>
      <c r="F731" s="17">
        <v>1</v>
      </c>
      <c r="G731">
        <v>45</v>
      </c>
      <c r="H731">
        <f>IF(rolling_transitions[[#This Row],[CURRENT_SEGMENT]]=rolling_transitions[[#This Row],[PREVIOUS_SEGMENT]],1,0)</f>
        <v>0</v>
      </c>
    </row>
    <row r="732" spans="1:8">
      <c r="A732">
        <v>237659</v>
      </c>
      <c r="B732" t="s">
        <v>14</v>
      </c>
      <c r="C732" t="s">
        <v>15</v>
      </c>
      <c r="D732" s="1">
        <v>44239</v>
      </c>
      <c r="E732">
        <v>4</v>
      </c>
      <c r="F732" s="17">
        <v>5</v>
      </c>
      <c r="G732">
        <v>45</v>
      </c>
      <c r="H732">
        <f>IF(rolling_transitions[[#This Row],[CURRENT_SEGMENT]]=rolling_transitions[[#This Row],[PREVIOUS_SEGMENT]],1,0)</f>
        <v>0</v>
      </c>
    </row>
    <row r="733" spans="1:8">
      <c r="A733">
        <v>3231059</v>
      </c>
      <c r="B733" t="s">
        <v>7</v>
      </c>
      <c r="C733" t="s">
        <v>7</v>
      </c>
      <c r="D733" s="1">
        <v>44239</v>
      </c>
      <c r="E733">
        <v>1</v>
      </c>
      <c r="F733" s="17">
        <v>1</v>
      </c>
      <c r="G733">
        <v>45</v>
      </c>
      <c r="H733">
        <f>IF(rolling_transitions[[#This Row],[CURRENT_SEGMENT]]=rolling_transitions[[#This Row],[PREVIOUS_SEGMENT]],1,0)</f>
        <v>1</v>
      </c>
    </row>
    <row r="734" spans="1:8">
      <c r="A734">
        <v>10705493</v>
      </c>
      <c r="B734" t="s">
        <v>144</v>
      </c>
      <c r="C734" t="s">
        <v>144</v>
      </c>
      <c r="D734" s="1">
        <v>44239</v>
      </c>
      <c r="E734">
        <v>6</v>
      </c>
      <c r="F734" s="17">
        <v>6</v>
      </c>
      <c r="G734">
        <v>45</v>
      </c>
      <c r="H734">
        <f>IF(rolling_transitions[[#This Row],[CURRENT_SEGMENT]]=rolling_transitions[[#This Row],[PREVIOUS_SEGMENT]],1,0)</f>
        <v>1</v>
      </c>
    </row>
    <row r="735" spans="1:8">
      <c r="A735">
        <v>636</v>
      </c>
      <c r="B735" t="s">
        <v>7</v>
      </c>
      <c r="C735" t="s">
        <v>145</v>
      </c>
      <c r="D735" s="1">
        <v>44239</v>
      </c>
      <c r="E735">
        <v>1</v>
      </c>
      <c r="F735" s="17">
        <v>99</v>
      </c>
      <c r="G735">
        <v>45</v>
      </c>
      <c r="H735">
        <f>IF(rolling_transitions[[#This Row],[CURRENT_SEGMENT]]=rolling_transitions[[#This Row],[PREVIOUS_SEGMENT]],1,0)</f>
        <v>0</v>
      </c>
    </row>
    <row r="736" spans="1:8">
      <c r="A736">
        <v>16348</v>
      </c>
      <c r="B736" t="s">
        <v>15</v>
      </c>
      <c r="C736" t="s">
        <v>7</v>
      </c>
      <c r="D736" s="1">
        <v>44498</v>
      </c>
      <c r="E736">
        <v>5</v>
      </c>
      <c r="F736" s="17">
        <v>1</v>
      </c>
      <c r="G736">
        <v>8</v>
      </c>
      <c r="H736">
        <f>IF(rolling_transitions[[#This Row],[CURRENT_SEGMENT]]=rolling_transitions[[#This Row],[PREVIOUS_SEGMENT]],1,0)</f>
        <v>0</v>
      </c>
    </row>
    <row r="737" spans="1:8">
      <c r="A737">
        <v>221</v>
      </c>
      <c r="B737" t="s">
        <v>13</v>
      </c>
      <c r="C737" t="s">
        <v>145</v>
      </c>
      <c r="D737" s="1">
        <v>44498</v>
      </c>
      <c r="E737">
        <v>3</v>
      </c>
      <c r="F737" s="17">
        <v>99</v>
      </c>
      <c r="G737">
        <v>8</v>
      </c>
      <c r="H737">
        <f>IF(rolling_transitions[[#This Row],[CURRENT_SEGMENT]]=rolling_transitions[[#This Row],[PREVIOUS_SEGMENT]],1,0)</f>
        <v>0</v>
      </c>
    </row>
    <row r="738" spans="1:8">
      <c r="A738">
        <v>10764942</v>
      </c>
      <c r="B738" t="s">
        <v>144</v>
      </c>
      <c r="C738" t="s">
        <v>144</v>
      </c>
      <c r="D738" s="1">
        <v>44498</v>
      </c>
      <c r="E738">
        <v>6</v>
      </c>
      <c r="F738" s="17">
        <v>6</v>
      </c>
      <c r="G738">
        <v>8</v>
      </c>
      <c r="H738">
        <f>IF(rolling_transitions[[#This Row],[CURRENT_SEGMENT]]=rolling_transitions[[#This Row],[PREVIOUS_SEGMENT]],1,0)</f>
        <v>1</v>
      </c>
    </row>
    <row r="739" spans="1:8">
      <c r="A739">
        <v>2185602</v>
      </c>
      <c r="B739" t="s">
        <v>13</v>
      </c>
      <c r="C739" t="s">
        <v>13</v>
      </c>
      <c r="D739" s="1">
        <v>44498</v>
      </c>
      <c r="E739">
        <v>3</v>
      </c>
      <c r="F739" s="17">
        <v>3</v>
      </c>
      <c r="G739">
        <v>8</v>
      </c>
      <c r="H739">
        <f>IF(rolling_transitions[[#This Row],[CURRENT_SEGMENT]]=rolling_transitions[[#This Row],[PREVIOUS_SEGMENT]],1,0)</f>
        <v>1</v>
      </c>
    </row>
    <row r="740" spans="1:8">
      <c r="A740">
        <v>22082</v>
      </c>
      <c r="B740" t="s">
        <v>7</v>
      </c>
      <c r="C740" t="s">
        <v>14</v>
      </c>
      <c r="D740" s="1">
        <v>44498</v>
      </c>
      <c r="E740">
        <v>1</v>
      </c>
      <c r="F740" s="17">
        <v>4</v>
      </c>
      <c r="G740">
        <v>8</v>
      </c>
      <c r="H740">
        <f>IF(rolling_transitions[[#This Row],[CURRENT_SEGMENT]]=rolling_transitions[[#This Row],[PREVIOUS_SEGMENT]],1,0)</f>
        <v>0</v>
      </c>
    </row>
    <row r="741" spans="1:8">
      <c r="A741">
        <v>6</v>
      </c>
      <c r="B741" t="s">
        <v>13</v>
      </c>
      <c r="C741" t="s">
        <v>144</v>
      </c>
      <c r="D741" s="1">
        <v>44498</v>
      </c>
      <c r="E741">
        <v>3</v>
      </c>
      <c r="F741" s="17">
        <v>6</v>
      </c>
      <c r="G741">
        <v>8</v>
      </c>
      <c r="H741">
        <f>IF(rolling_transitions[[#This Row],[CURRENT_SEGMENT]]=rolling_transitions[[#This Row],[PREVIOUS_SEGMENT]],1,0)</f>
        <v>0</v>
      </c>
    </row>
    <row r="742" spans="1:8">
      <c r="A742">
        <v>84665</v>
      </c>
      <c r="B742" t="s">
        <v>7</v>
      </c>
      <c r="C742" t="s">
        <v>13</v>
      </c>
      <c r="D742" s="1">
        <v>44498</v>
      </c>
      <c r="E742">
        <v>1</v>
      </c>
      <c r="F742" s="17">
        <v>3</v>
      </c>
      <c r="G742">
        <v>8</v>
      </c>
      <c r="H742">
        <f>IF(rolling_transitions[[#This Row],[CURRENT_SEGMENT]]=rolling_transitions[[#This Row],[PREVIOUS_SEGMENT]],1,0)</f>
        <v>0</v>
      </c>
    </row>
    <row r="743" spans="1:8">
      <c r="A743">
        <v>1360</v>
      </c>
      <c r="B743" t="s">
        <v>7</v>
      </c>
      <c r="C743" t="s">
        <v>15</v>
      </c>
      <c r="D743" s="1">
        <v>44498</v>
      </c>
      <c r="E743">
        <v>1</v>
      </c>
      <c r="F743" s="17">
        <v>5</v>
      </c>
      <c r="G743">
        <v>8</v>
      </c>
      <c r="H743">
        <f>IF(rolling_transitions[[#This Row],[CURRENT_SEGMENT]]=rolling_transitions[[#This Row],[PREVIOUS_SEGMENT]],1,0)</f>
        <v>0</v>
      </c>
    </row>
    <row r="744" spans="1:8">
      <c r="A744">
        <v>281786</v>
      </c>
      <c r="B744" t="s">
        <v>12</v>
      </c>
      <c r="C744" t="s">
        <v>14</v>
      </c>
      <c r="D744" s="1">
        <v>44498</v>
      </c>
      <c r="E744">
        <v>2</v>
      </c>
      <c r="F744" s="17">
        <v>4</v>
      </c>
      <c r="G744">
        <v>8</v>
      </c>
      <c r="H744">
        <f>IF(rolling_transitions[[#This Row],[CURRENT_SEGMENT]]=rolling_transitions[[#This Row],[PREVIOUS_SEGMENT]],1,0)</f>
        <v>0</v>
      </c>
    </row>
    <row r="745" spans="1:8">
      <c r="A745">
        <v>518439</v>
      </c>
      <c r="B745" t="s">
        <v>144</v>
      </c>
      <c r="C745" t="s">
        <v>15</v>
      </c>
      <c r="D745" s="1">
        <v>44498</v>
      </c>
      <c r="E745">
        <v>6</v>
      </c>
      <c r="F745" s="17">
        <v>5</v>
      </c>
      <c r="G745">
        <v>8</v>
      </c>
      <c r="H745">
        <f>IF(rolling_transitions[[#This Row],[CURRENT_SEGMENT]]=rolling_transitions[[#This Row],[PREVIOUS_SEGMENT]],1,0)</f>
        <v>0</v>
      </c>
    </row>
    <row r="746" spans="1:8">
      <c r="A746">
        <v>9551176</v>
      </c>
      <c r="B746" t="s">
        <v>14</v>
      </c>
      <c r="C746" t="s">
        <v>14</v>
      </c>
      <c r="D746" s="1">
        <v>44498</v>
      </c>
      <c r="E746">
        <v>4</v>
      </c>
      <c r="F746" s="17">
        <v>4</v>
      </c>
      <c r="G746">
        <v>8</v>
      </c>
      <c r="H746">
        <f>IF(rolling_transitions[[#This Row],[CURRENT_SEGMENT]]=rolling_transitions[[#This Row],[PREVIOUS_SEGMENT]],1,0)</f>
        <v>1</v>
      </c>
    </row>
    <row r="747" spans="1:8">
      <c r="A747">
        <v>16152</v>
      </c>
      <c r="B747" t="s">
        <v>15</v>
      </c>
      <c r="C747" t="s">
        <v>13</v>
      </c>
      <c r="D747" s="1">
        <v>44498</v>
      </c>
      <c r="E747">
        <v>5</v>
      </c>
      <c r="F747" s="17">
        <v>3</v>
      </c>
      <c r="G747">
        <v>8</v>
      </c>
      <c r="H747">
        <f>IF(rolling_transitions[[#This Row],[CURRENT_SEGMENT]]=rolling_transitions[[#This Row],[PREVIOUS_SEGMENT]],1,0)</f>
        <v>0</v>
      </c>
    </row>
    <row r="748" spans="1:8">
      <c r="A748">
        <v>219198</v>
      </c>
      <c r="B748" t="s">
        <v>14</v>
      </c>
      <c r="C748" t="s">
        <v>12</v>
      </c>
      <c r="D748" s="1">
        <v>44498</v>
      </c>
      <c r="E748">
        <v>4</v>
      </c>
      <c r="F748" s="17">
        <v>2</v>
      </c>
      <c r="G748">
        <v>8</v>
      </c>
      <c r="H748">
        <f>IF(rolling_transitions[[#This Row],[CURRENT_SEGMENT]]=rolling_transitions[[#This Row],[PREVIOUS_SEGMENT]],1,0)</f>
        <v>0</v>
      </c>
    </row>
    <row r="749" spans="1:8">
      <c r="A749">
        <v>1082</v>
      </c>
      <c r="B749" t="s">
        <v>13</v>
      </c>
      <c r="C749" t="s">
        <v>15</v>
      </c>
      <c r="D749" s="1">
        <v>44498</v>
      </c>
      <c r="E749">
        <v>3</v>
      </c>
      <c r="F749" s="17">
        <v>5</v>
      </c>
      <c r="G749">
        <v>8</v>
      </c>
      <c r="H749">
        <f>IF(rolling_transitions[[#This Row],[CURRENT_SEGMENT]]=rolling_transitions[[#This Row],[PREVIOUS_SEGMENT]],1,0)</f>
        <v>0</v>
      </c>
    </row>
    <row r="750" spans="1:8">
      <c r="A750">
        <v>7774</v>
      </c>
      <c r="B750" t="s">
        <v>13</v>
      </c>
      <c r="C750" t="s">
        <v>12</v>
      </c>
      <c r="D750" s="1">
        <v>44498</v>
      </c>
      <c r="E750">
        <v>3</v>
      </c>
      <c r="F750" s="17">
        <v>2</v>
      </c>
      <c r="G750">
        <v>8</v>
      </c>
      <c r="H750">
        <f>IF(rolling_transitions[[#This Row],[CURRENT_SEGMENT]]=rolling_transitions[[#This Row],[PREVIOUS_SEGMENT]],1,0)</f>
        <v>0</v>
      </c>
    </row>
    <row r="751" spans="1:8">
      <c r="A751">
        <v>890</v>
      </c>
      <c r="B751" t="s">
        <v>7</v>
      </c>
      <c r="C751" t="s">
        <v>145</v>
      </c>
      <c r="D751" s="1">
        <v>44498</v>
      </c>
      <c r="E751">
        <v>1</v>
      </c>
      <c r="F751" s="17">
        <v>99</v>
      </c>
      <c r="G751">
        <v>8</v>
      </c>
      <c r="H751">
        <f>IF(rolling_transitions[[#This Row],[CURRENT_SEGMENT]]=rolling_transitions[[#This Row],[PREVIOUS_SEGMENT]],1,0)</f>
        <v>0</v>
      </c>
    </row>
    <row r="752" spans="1:8">
      <c r="A752">
        <v>186671</v>
      </c>
      <c r="B752" t="s">
        <v>13</v>
      </c>
      <c r="C752" t="s">
        <v>14</v>
      </c>
      <c r="D752" s="1">
        <v>44498</v>
      </c>
      <c r="E752">
        <v>3</v>
      </c>
      <c r="F752" s="17">
        <v>4</v>
      </c>
      <c r="G752">
        <v>8</v>
      </c>
      <c r="H752">
        <f>IF(rolling_transitions[[#This Row],[CURRENT_SEGMENT]]=rolling_transitions[[#This Row],[PREVIOUS_SEGMENT]],1,0)</f>
        <v>0</v>
      </c>
    </row>
    <row r="753" spans="1:8">
      <c r="A753">
        <v>139544</v>
      </c>
      <c r="B753" t="s">
        <v>7</v>
      </c>
      <c r="C753" t="s">
        <v>12</v>
      </c>
      <c r="D753" s="1">
        <v>44498</v>
      </c>
      <c r="E753">
        <v>1</v>
      </c>
      <c r="F753" s="17">
        <v>2</v>
      </c>
      <c r="G753">
        <v>8</v>
      </c>
      <c r="H753">
        <f>IF(rolling_transitions[[#This Row],[CURRENT_SEGMENT]]=rolling_transitions[[#This Row],[PREVIOUS_SEGMENT]],1,0)</f>
        <v>0</v>
      </c>
    </row>
    <row r="754" spans="1:8">
      <c r="A754">
        <v>1835653</v>
      </c>
      <c r="B754" t="s">
        <v>12</v>
      </c>
      <c r="C754" t="s">
        <v>12</v>
      </c>
      <c r="D754" s="1">
        <v>44498</v>
      </c>
      <c r="E754">
        <v>2</v>
      </c>
      <c r="F754" s="17">
        <v>2</v>
      </c>
      <c r="G754">
        <v>8</v>
      </c>
      <c r="H754">
        <f>IF(rolling_transitions[[#This Row],[CURRENT_SEGMENT]]=rolling_transitions[[#This Row],[PREVIOUS_SEGMENT]],1,0)</f>
        <v>1</v>
      </c>
    </row>
    <row r="755" spans="1:8">
      <c r="A755">
        <v>2898735</v>
      </c>
      <c r="B755" t="s">
        <v>7</v>
      </c>
      <c r="C755" t="s">
        <v>7</v>
      </c>
      <c r="D755" s="1">
        <v>44498</v>
      </c>
      <c r="E755">
        <v>1</v>
      </c>
      <c r="F755" s="17">
        <v>1</v>
      </c>
      <c r="G755">
        <v>8</v>
      </c>
      <c r="H755">
        <f>IF(rolling_transitions[[#This Row],[CURRENT_SEGMENT]]=rolling_transitions[[#This Row],[PREVIOUS_SEGMENT]],1,0)</f>
        <v>1</v>
      </c>
    </row>
    <row r="756" spans="1:8">
      <c r="A756">
        <v>23497</v>
      </c>
      <c r="B756" t="s">
        <v>12</v>
      </c>
      <c r="C756" t="s">
        <v>15</v>
      </c>
      <c r="D756" s="1">
        <v>44498</v>
      </c>
      <c r="E756">
        <v>2</v>
      </c>
      <c r="F756" s="17">
        <v>5</v>
      </c>
      <c r="G756">
        <v>8</v>
      </c>
      <c r="H756">
        <f>IF(rolling_transitions[[#This Row],[CURRENT_SEGMENT]]=rolling_transitions[[#This Row],[PREVIOUS_SEGMENT]],1,0)</f>
        <v>0</v>
      </c>
    </row>
    <row r="757" spans="1:8">
      <c r="A757">
        <v>59321</v>
      </c>
      <c r="B757" t="s">
        <v>15</v>
      </c>
      <c r="C757" t="s">
        <v>12</v>
      </c>
      <c r="D757" s="1">
        <v>44498</v>
      </c>
      <c r="E757">
        <v>5</v>
      </c>
      <c r="F757" s="17">
        <v>2</v>
      </c>
      <c r="G757">
        <v>8</v>
      </c>
      <c r="H757">
        <f>IF(rolling_transitions[[#This Row],[CURRENT_SEGMENT]]=rolling_transitions[[#This Row],[PREVIOUS_SEGMENT]],1,0)</f>
        <v>0</v>
      </c>
    </row>
    <row r="758" spans="1:8">
      <c r="A758">
        <v>222987</v>
      </c>
      <c r="B758" t="s">
        <v>14</v>
      </c>
      <c r="C758" t="s">
        <v>145</v>
      </c>
      <c r="D758" s="1">
        <v>44498</v>
      </c>
      <c r="E758">
        <v>4</v>
      </c>
      <c r="F758" s="17">
        <v>99</v>
      </c>
      <c r="G758">
        <v>8</v>
      </c>
      <c r="H758">
        <f>IF(rolling_transitions[[#This Row],[CURRENT_SEGMENT]]=rolling_transitions[[#This Row],[PREVIOUS_SEGMENT]],1,0)</f>
        <v>0</v>
      </c>
    </row>
    <row r="759" spans="1:8">
      <c r="A759">
        <v>34</v>
      </c>
      <c r="B759" t="s">
        <v>7</v>
      </c>
      <c r="C759" t="s">
        <v>144</v>
      </c>
      <c r="D759" s="1">
        <v>44498</v>
      </c>
      <c r="E759">
        <v>1</v>
      </c>
      <c r="F759" s="17">
        <v>6</v>
      </c>
      <c r="G759">
        <v>8</v>
      </c>
      <c r="H759">
        <f>IF(rolling_transitions[[#This Row],[CURRENT_SEGMENT]]=rolling_transitions[[#This Row],[PREVIOUS_SEGMENT]],1,0)</f>
        <v>0</v>
      </c>
    </row>
    <row r="760" spans="1:8">
      <c r="A760">
        <v>2455620</v>
      </c>
      <c r="B760" t="s">
        <v>15</v>
      </c>
      <c r="C760" t="s">
        <v>15</v>
      </c>
      <c r="D760" s="1">
        <v>44498</v>
      </c>
      <c r="E760">
        <v>5</v>
      </c>
      <c r="F760" s="17">
        <v>5</v>
      </c>
      <c r="G760">
        <v>8</v>
      </c>
      <c r="H760">
        <f>IF(rolling_transitions[[#This Row],[CURRENT_SEGMENT]]=rolling_transitions[[#This Row],[PREVIOUS_SEGMENT]],1,0)</f>
        <v>1</v>
      </c>
    </row>
    <row r="761" spans="1:8">
      <c r="A761">
        <v>77381</v>
      </c>
      <c r="B761" t="s">
        <v>13</v>
      </c>
      <c r="C761" t="s">
        <v>7</v>
      </c>
      <c r="D761" s="1">
        <v>44498</v>
      </c>
      <c r="E761">
        <v>3</v>
      </c>
      <c r="F761" s="17">
        <v>1</v>
      </c>
      <c r="G761">
        <v>8</v>
      </c>
      <c r="H761">
        <f>IF(rolling_transitions[[#This Row],[CURRENT_SEGMENT]]=rolling_transitions[[#This Row],[PREVIOUS_SEGMENT]],1,0)</f>
        <v>0</v>
      </c>
    </row>
    <row r="762" spans="1:8">
      <c r="A762">
        <v>1486</v>
      </c>
      <c r="B762" t="s">
        <v>12</v>
      </c>
      <c r="C762" t="s">
        <v>144</v>
      </c>
      <c r="D762" s="1">
        <v>44498</v>
      </c>
      <c r="E762">
        <v>2</v>
      </c>
      <c r="F762" s="17">
        <v>6</v>
      </c>
      <c r="G762">
        <v>8</v>
      </c>
      <c r="H762">
        <f>IF(rolling_transitions[[#This Row],[CURRENT_SEGMENT]]=rolling_transitions[[#This Row],[PREVIOUS_SEGMENT]],1,0)</f>
        <v>0</v>
      </c>
    </row>
    <row r="763" spans="1:8">
      <c r="A763">
        <v>9655998</v>
      </c>
      <c r="B763" t="s">
        <v>14</v>
      </c>
      <c r="C763" t="s">
        <v>14</v>
      </c>
      <c r="D763" s="1">
        <v>44393</v>
      </c>
      <c r="E763">
        <v>4</v>
      </c>
      <c r="F763" s="17">
        <v>4</v>
      </c>
      <c r="G763">
        <v>23</v>
      </c>
      <c r="H763">
        <f>IF(rolling_transitions[[#This Row],[CURRENT_SEGMENT]]=rolling_transitions[[#This Row],[PREVIOUS_SEGMENT]],1,0)</f>
        <v>1</v>
      </c>
    </row>
    <row r="764" spans="1:8">
      <c r="A764">
        <v>127696</v>
      </c>
      <c r="B764" t="s">
        <v>7</v>
      </c>
      <c r="C764" t="s">
        <v>12</v>
      </c>
      <c r="D764" s="1">
        <v>44393</v>
      </c>
      <c r="E764">
        <v>1</v>
      </c>
      <c r="F764" s="17">
        <v>2</v>
      </c>
      <c r="G764">
        <v>23</v>
      </c>
      <c r="H764">
        <f>IF(rolling_transitions[[#This Row],[CURRENT_SEGMENT]]=rolling_transitions[[#This Row],[PREVIOUS_SEGMENT]],1,0)</f>
        <v>0</v>
      </c>
    </row>
    <row r="765" spans="1:8">
      <c r="A765">
        <v>645199</v>
      </c>
      <c r="B765" t="s">
        <v>15</v>
      </c>
      <c r="C765" t="s">
        <v>14</v>
      </c>
      <c r="D765" s="1">
        <v>44393</v>
      </c>
      <c r="E765">
        <v>5</v>
      </c>
      <c r="F765" s="17">
        <v>4</v>
      </c>
      <c r="G765">
        <v>23</v>
      </c>
      <c r="H765">
        <f>IF(rolling_transitions[[#This Row],[CURRENT_SEGMENT]]=rolling_transitions[[#This Row],[PREVIOUS_SEGMENT]],1,0)</f>
        <v>0</v>
      </c>
    </row>
    <row r="766" spans="1:8">
      <c r="A766">
        <v>11744</v>
      </c>
      <c r="B766" t="s">
        <v>14</v>
      </c>
      <c r="C766" t="s">
        <v>7</v>
      </c>
      <c r="D766" s="1">
        <v>44393</v>
      </c>
      <c r="E766">
        <v>4</v>
      </c>
      <c r="F766" s="17">
        <v>1</v>
      </c>
      <c r="G766">
        <v>23</v>
      </c>
      <c r="H766">
        <f>IF(rolling_transitions[[#This Row],[CURRENT_SEGMENT]]=rolling_transitions[[#This Row],[PREVIOUS_SEGMENT]],1,0)</f>
        <v>0</v>
      </c>
    </row>
    <row r="767" spans="1:8">
      <c r="A767">
        <v>491346</v>
      </c>
      <c r="B767" t="s">
        <v>144</v>
      </c>
      <c r="C767" t="s">
        <v>15</v>
      </c>
      <c r="D767" s="1">
        <v>44393</v>
      </c>
      <c r="E767">
        <v>6</v>
      </c>
      <c r="F767" s="17">
        <v>5</v>
      </c>
      <c r="G767">
        <v>23</v>
      </c>
      <c r="H767">
        <f>IF(rolling_transitions[[#This Row],[CURRENT_SEGMENT]]=rolling_transitions[[#This Row],[PREVIOUS_SEGMENT]],1,0)</f>
        <v>0</v>
      </c>
    </row>
    <row r="768" spans="1:8">
      <c r="A768">
        <v>2137612</v>
      </c>
      <c r="B768" t="s">
        <v>13</v>
      </c>
      <c r="C768" t="s">
        <v>13</v>
      </c>
      <c r="D768" s="1">
        <v>44393</v>
      </c>
      <c r="E768">
        <v>3</v>
      </c>
      <c r="F768" s="17">
        <v>3</v>
      </c>
      <c r="G768">
        <v>23</v>
      </c>
      <c r="H768">
        <f>IF(rolling_transitions[[#This Row],[CURRENT_SEGMENT]]=rolling_transitions[[#This Row],[PREVIOUS_SEGMENT]],1,0)</f>
        <v>1</v>
      </c>
    </row>
    <row r="769" spans="1:8">
      <c r="A769">
        <v>239497</v>
      </c>
      <c r="B769" t="s">
        <v>12</v>
      </c>
      <c r="C769" t="s">
        <v>14</v>
      </c>
      <c r="D769" s="1">
        <v>44393</v>
      </c>
      <c r="E769">
        <v>2</v>
      </c>
      <c r="F769" s="17">
        <v>4</v>
      </c>
      <c r="G769">
        <v>23</v>
      </c>
      <c r="H769">
        <f>IF(rolling_transitions[[#This Row],[CURRENT_SEGMENT]]=rolling_transitions[[#This Row],[PREVIOUS_SEGMENT]],1,0)</f>
        <v>0</v>
      </c>
    </row>
    <row r="770" spans="1:8">
      <c r="A770">
        <v>221406</v>
      </c>
      <c r="B770" t="s">
        <v>14</v>
      </c>
      <c r="C770" t="s">
        <v>15</v>
      </c>
      <c r="D770" s="1">
        <v>44393</v>
      </c>
      <c r="E770">
        <v>4</v>
      </c>
      <c r="F770" s="17">
        <v>5</v>
      </c>
      <c r="G770">
        <v>23</v>
      </c>
      <c r="H770">
        <f>IF(rolling_transitions[[#This Row],[CURRENT_SEGMENT]]=rolling_transitions[[#This Row],[PREVIOUS_SEGMENT]],1,0)</f>
        <v>0</v>
      </c>
    </row>
    <row r="771" spans="1:8">
      <c r="A771">
        <v>164179</v>
      </c>
      <c r="B771" t="s">
        <v>13</v>
      </c>
      <c r="C771" t="s">
        <v>14</v>
      </c>
      <c r="D771" s="1">
        <v>44393</v>
      </c>
      <c r="E771">
        <v>3</v>
      </c>
      <c r="F771" s="17">
        <v>4</v>
      </c>
      <c r="G771">
        <v>23</v>
      </c>
      <c r="H771">
        <f>IF(rolling_transitions[[#This Row],[CURRENT_SEGMENT]]=rolling_transitions[[#This Row],[PREVIOUS_SEGMENT]],1,0)</f>
        <v>0</v>
      </c>
    </row>
    <row r="772" spans="1:8">
      <c r="A772">
        <v>17089</v>
      </c>
      <c r="B772" t="s">
        <v>15</v>
      </c>
      <c r="C772" t="s">
        <v>7</v>
      </c>
      <c r="D772" s="1">
        <v>44393</v>
      </c>
      <c r="E772">
        <v>5</v>
      </c>
      <c r="F772" s="17">
        <v>1</v>
      </c>
      <c r="G772">
        <v>23</v>
      </c>
      <c r="H772">
        <f>IF(rolling_transitions[[#This Row],[CURRENT_SEGMENT]]=rolling_transitions[[#This Row],[PREVIOUS_SEGMENT]],1,0)</f>
        <v>0</v>
      </c>
    </row>
    <row r="773" spans="1:8">
      <c r="A773">
        <v>179274</v>
      </c>
      <c r="B773" t="s">
        <v>14</v>
      </c>
      <c r="C773" t="s">
        <v>145</v>
      </c>
      <c r="D773" s="1">
        <v>44393</v>
      </c>
      <c r="E773">
        <v>4</v>
      </c>
      <c r="F773" s="17">
        <v>99</v>
      </c>
      <c r="G773">
        <v>23</v>
      </c>
      <c r="H773">
        <f>IF(rolling_transitions[[#This Row],[CURRENT_SEGMENT]]=rolling_transitions[[#This Row],[PREVIOUS_SEGMENT]],1,0)</f>
        <v>0</v>
      </c>
    </row>
    <row r="774" spans="1:8">
      <c r="A774">
        <v>1808387</v>
      </c>
      <c r="B774" t="s">
        <v>12</v>
      </c>
      <c r="C774" t="s">
        <v>12</v>
      </c>
      <c r="D774" s="1">
        <v>44393</v>
      </c>
      <c r="E774">
        <v>2</v>
      </c>
      <c r="F774" s="17">
        <v>2</v>
      </c>
      <c r="G774">
        <v>23</v>
      </c>
      <c r="H774">
        <f>IF(rolling_transitions[[#This Row],[CURRENT_SEGMENT]]=rolling_transitions[[#This Row],[PREVIOUS_SEGMENT]],1,0)</f>
        <v>1</v>
      </c>
    </row>
    <row r="775" spans="1:8">
      <c r="A775">
        <v>51407</v>
      </c>
      <c r="B775" t="s">
        <v>15</v>
      </c>
      <c r="C775" t="s">
        <v>12</v>
      </c>
      <c r="D775" s="1">
        <v>44393</v>
      </c>
      <c r="E775">
        <v>5</v>
      </c>
      <c r="F775" s="17">
        <v>2</v>
      </c>
      <c r="G775">
        <v>23</v>
      </c>
      <c r="H775">
        <f>IF(rolling_transitions[[#This Row],[CURRENT_SEGMENT]]=rolling_transitions[[#This Row],[PREVIOUS_SEGMENT]],1,0)</f>
        <v>0</v>
      </c>
    </row>
    <row r="776" spans="1:8">
      <c r="A776">
        <v>212379</v>
      </c>
      <c r="B776" t="s">
        <v>14</v>
      </c>
      <c r="C776" t="s">
        <v>12</v>
      </c>
      <c r="D776" s="1">
        <v>44393</v>
      </c>
      <c r="E776">
        <v>4</v>
      </c>
      <c r="F776" s="17">
        <v>2</v>
      </c>
      <c r="G776">
        <v>23</v>
      </c>
      <c r="H776">
        <f>IF(rolling_transitions[[#This Row],[CURRENT_SEGMENT]]=rolling_transitions[[#This Row],[PREVIOUS_SEGMENT]],1,0)</f>
        <v>0</v>
      </c>
    </row>
    <row r="777" spans="1:8">
      <c r="A777">
        <v>185971</v>
      </c>
      <c r="B777" t="s">
        <v>14</v>
      </c>
      <c r="C777" t="s">
        <v>145</v>
      </c>
      <c r="D777" s="1">
        <v>44386</v>
      </c>
      <c r="E777">
        <v>4</v>
      </c>
      <c r="F777" s="17">
        <v>99</v>
      </c>
      <c r="G777">
        <v>24</v>
      </c>
      <c r="H777">
        <f>IF(rolling_transitions[[#This Row],[CURRENT_SEGMENT]]=rolling_transitions[[#This Row],[PREVIOUS_SEGMENT]],1,0)</f>
        <v>0</v>
      </c>
    </row>
    <row r="778" spans="1:8">
      <c r="A778">
        <v>14</v>
      </c>
      <c r="B778" t="s">
        <v>13</v>
      </c>
      <c r="C778" t="s">
        <v>144</v>
      </c>
      <c r="D778" s="1">
        <v>44386</v>
      </c>
      <c r="E778">
        <v>3</v>
      </c>
      <c r="F778" s="17">
        <v>6</v>
      </c>
      <c r="G778">
        <v>24</v>
      </c>
      <c r="H778">
        <f>IF(rolling_transitions[[#This Row],[CURRENT_SEGMENT]]=rolling_transitions[[#This Row],[PREVIOUS_SEGMENT]],1,0)</f>
        <v>0</v>
      </c>
    </row>
    <row r="779" spans="1:8">
      <c r="A779">
        <v>168810</v>
      </c>
      <c r="B779" t="s">
        <v>13</v>
      </c>
      <c r="C779" t="s">
        <v>14</v>
      </c>
      <c r="D779" s="1">
        <v>44386</v>
      </c>
      <c r="E779">
        <v>3</v>
      </c>
      <c r="F779" s="17">
        <v>4</v>
      </c>
      <c r="G779">
        <v>24</v>
      </c>
      <c r="H779">
        <f>IF(rolling_transitions[[#This Row],[CURRENT_SEGMENT]]=rolling_transitions[[#This Row],[PREVIOUS_SEGMENT]],1,0)</f>
        <v>0</v>
      </c>
    </row>
    <row r="780" spans="1:8">
      <c r="A780">
        <v>1811669</v>
      </c>
      <c r="B780" t="s">
        <v>12</v>
      </c>
      <c r="C780" t="s">
        <v>12</v>
      </c>
      <c r="D780" s="1">
        <v>44386</v>
      </c>
      <c r="E780">
        <v>2</v>
      </c>
      <c r="F780" s="17">
        <v>2</v>
      </c>
      <c r="G780">
        <v>24</v>
      </c>
      <c r="H780">
        <f>IF(rolling_transitions[[#This Row],[CURRENT_SEGMENT]]=rolling_transitions[[#This Row],[PREVIOUS_SEGMENT]],1,0)</f>
        <v>1</v>
      </c>
    </row>
    <row r="781" spans="1:8">
      <c r="A781">
        <v>117437</v>
      </c>
      <c r="B781" t="s">
        <v>12</v>
      </c>
      <c r="C781" t="s">
        <v>7</v>
      </c>
      <c r="D781" s="1">
        <v>44386</v>
      </c>
      <c r="E781">
        <v>2</v>
      </c>
      <c r="F781" s="17">
        <v>1</v>
      </c>
      <c r="G781">
        <v>24</v>
      </c>
      <c r="H781">
        <f>IF(rolling_transitions[[#This Row],[CURRENT_SEGMENT]]=rolling_transitions[[#This Row],[PREVIOUS_SEGMENT]],1,0)</f>
        <v>0</v>
      </c>
    </row>
    <row r="782" spans="1:8">
      <c r="A782">
        <v>230</v>
      </c>
      <c r="B782" t="s">
        <v>13</v>
      </c>
      <c r="C782" t="s">
        <v>145</v>
      </c>
      <c r="D782" s="1">
        <v>44386</v>
      </c>
      <c r="E782">
        <v>3</v>
      </c>
      <c r="F782" s="17">
        <v>99</v>
      </c>
      <c r="G782">
        <v>24</v>
      </c>
      <c r="H782">
        <f>IF(rolling_transitions[[#This Row],[CURRENT_SEGMENT]]=rolling_transitions[[#This Row],[PREVIOUS_SEGMENT]],1,0)</f>
        <v>0</v>
      </c>
    </row>
    <row r="783" spans="1:8">
      <c r="A783">
        <v>2370743</v>
      </c>
      <c r="B783" t="s">
        <v>15</v>
      </c>
      <c r="C783" t="s">
        <v>15</v>
      </c>
      <c r="D783" s="1">
        <v>44386</v>
      </c>
      <c r="E783">
        <v>5</v>
      </c>
      <c r="F783" s="17">
        <v>5</v>
      </c>
      <c r="G783">
        <v>24</v>
      </c>
      <c r="H783">
        <f>IF(rolling_transitions[[#This Row],[CURRENT_SEGMENT]]=rolling_transitions[[#This Row],[PREVIOUS_SEGMENT]],1,0)</f>
        <v>1</v>
      </c>
    </row>
    <row r="784" spans="1:8">
      <c r="A784">
        <v>17041</v>
      </c>
      <c r="B784" t="s">
        <v>12</v>
      </c>
      <c r="C784" t="s">
        <v>15</v>
      </c>
      <c r="D784" s="1">
        <v>44386</v>
      </c>
      <c r="E784">
        <v>2</v>
      </c>
      <c r="F784" s="17">
        <v>5</v>
      </c>
      <c r="G784">
        <v>24</v>
      </c>
      <c r="H784">
        <f>IF(rolling_transitions[[#This Row],[CURRENT_SEGMENT]]=rolling_transitions[[#This Row],[PREVIOUS_SEGMENT]],1,0)</f>
        <v>0</v>
      </c>
    </row>
    <row r="785" spans="1:8">
      <c r="A785">
        <v>696</v>
      </c>
      <c r="B785" t="s">
        <v>7</v>
      </c>
      <c r="C785" t="s">
        <v>145</v>
      </c>
      <c r="D785" s="1">
        <v>44386</v>
      </c>
      <c r="E785">
        <v>1</v>
      </c>
      <c r="F785" s="17">
        <v>99</v>
      </c>
      <c r="G785">
        <v>24</v>
      </c>
      <c r="H785">
        <f>IF(rolling_transitions[[#This Row],[CURRENT_SEGMENT]]=rolling_transitions[[#This Row],[PREVIOUS_SEGMENT]],1,0)</f>
        <v>0</v>
      </c>
    </row>
    <row r="786" spans="1:8">
      <c r="A786">
        <v>258917</v>
      </c>
      <c r="B786" t="s">
        <v>12</v>
      </c>
      <c r="C786" t="s">
        <v>14</v>
      </c>
      <c r="D786" s="1">
        <v>44477</v>
      </c>
      <c r="E786">
        <v>2</v>
      </c>
      <c r="F786" s="17">
        <v>4</v>
      </c>
      <c r="G786">
        <v>11</v>
      </c>
      <c r="H786">
        <f>IF(rolling_transitions[[#This Row],[CURRENT_SEGMENT]]=rolling_transitions[[#This Row],[PREVIOUS_SEGMENT]],1,0)</f>
        <v>0</v>
      </c>
    </row>
    <row r="787" spans="1:8">
      <c r="A787">
        <v>207860</v>
      </c>
      <c r="B787" t="s">
        <v>14</v>
      </c>
      <c r="C787" t="s">
        <v>145</v>
      </c>
      <c r="D787" s="1">
        <v>44477</v>
      </c>
      <c r="E787">
        <v>4</v>
      </c>
      <c r="F787" s="17">
        <v>99</v>
      </c>
      <c r="G787">
        <v>11</v>
      </c>
      <c r="H787">
        <f>IF(rolling_transitions[[#This Row],[CURRENT_SEGMENT]]=rolling_transitions[[#This Row],[PREVIOUS_SEGMENT]],1,0)</f>
        <v>0</v>
      </c>
    </row>
    <row r="788" spans="1:8">
      <c r="A788">
        <v>17417</v>
      </c>
      <c r="B788" t="s">
        <v>15</v>
      </c>
      <c r="C788" t="s">
        <v>7</v>
      </c>
      <c r="D788" s="1">
        <v>44477</v>
      </c>
      <c r="E788">
        <v>5</v>
      </c>
      <c r="F788" s="17">
        <v>1</v>
      </c>
      <c r="G788">
        <v>11</v>
      </c>
      <c r="H788">
        <f>IF(rolling_transitions[[#This Row],[CURRENT_SEGMENT]]=rolling_transitions[[#This Row],[PREVIOUS_SEGMENT]],1,0)</f>
        <v>0</v>
      </c>
    </row>
    <row r="789" spans="1:8">
      <c r="A789">
        <v>18544</v>
      </c>
      <c r="B789" t="s">
        <v>7</v>
      </c>
      <c r="C789" t="s">
        <v>14</v>
      </c>
      <c r="D789" s="1">
        <v>44477</v>
      </c>
      <c r="E789">
        <v>1</v>
      </c>
      <c r="F789" s="17">
        <v>4</v>
      </c>
      <c r="G789">
        <v>11</v>
      </c>
      <c r="H789">
        <f>IF(rolling_transitions[[#This Row],[CURRENT_SEGMENT]]=rolling_transitions[[#This Row],[PREVIOUS_SEGMENT]],1,0)</f>
        <v>0</v>
      </c>
    </row>
    <row r="790" spans="1:8">
      <c r="A790">
        <v>2920808</v>
      </c>
      <c r="B790" t="s">
        <v>7</v>
      </c>
      <c r="C790" t="s">
        <v>7</v>
      </c>
      <c r="D790" s="1">
        <v>44477</v>
      </c>
      <c r="E790">
        <v>1</v>
      </c>
      <c r="F790" s="17">
        <v>1</v>
      </c>
      <c r="G790">
        <v>11</v>
      </c>
      <c r="H790">
        <f>IF(rolling_transitions[[#This Row],[CURRENT_SEGMENT]]=rolling_transitions[[#This Row],[PREVIOUS_SEGMENT]],1,0)</f>
        <v>1</v>
      </c>
    </row>
    <row r="791" spans="1:8">
      <c r="A791">
        <v>11912</v>
      </c>
      <c r="B791" t="s">
        <v>14</v>
      </c>
      <c r="C791" t="s">
        <v>7</v>
      </c>
      <c r="D791" s="1">
        <v>44477</v>
      </c>
      <c r="E791">
        <v>4</v>
      </c>
      <c r="F791" s="17">
        <v>1</v>
      </c>
      <c r="G791">
        <v>11</v>
      </c>
      <c r="H791">
        <f>IF(rolling_transitions[[#This Row],[CURRENT_SEGMENT]]=rolling_transitions[[#This Row],[PREVIOUS_SEGMENT]],1,0)</f>
        <v>0</v>
      </c>
    </row>
    <row r="792" spans="1:8">
      <c r="A792">
        <v>847</v>
      </c>
      <c r="B792" t="s">
        <v>7</v>
      </c>
      <c r="C792" t="s">
        <v>145</v>
      </c>
      <c r="D792" s="1">
        <v>44477</v>
      </c>
      <c r="E792">
        <v>1</v>
      </c>
      <c r="F792" s="17">
        <v>99</v>
      </c>
      <c r="G792">
        <v>11</v>
      </c>
      <c r="H792">
        <f>IF(rolling_transitions[[#This Row],[CURRENT_SEGMENT]]=rolling_transitions[[#This Row],[PREVIOUS_SEGMENT]],1,0)</f>
        <v>0</v>
      </c>
    </row>
    <row r="793" spans="1:8">
      <c r="A793">
        <v>39</v>
      </c>
      <c r="B793" t="s">
        <v>7</v>
      </c>
      <c r="C793" t="s">
        <v>144</v>
      </c>
      <c r="D793" s="1">
        <v>44477</v>
      </c>
      <c r="E793">
        <v>1</v>
      </c>
      <c r="F793" s="17">
        <v>6</v>
      </c>
      <c r="G793">
        <v>11</v>
      </c>
      <c r="H793">
        <f>IF(rolling_transitions[[#This Row],[CURRENT_SEGMENT]]=rolling_transitions[[#This Row],[PREVIOUS_SEGMENT]],1,0)</f>
        <v>0</v>
      </c>
    </row>
    <row r="794" spans="1:8">
      <c r="A794">
        <v>275</v>
      </c>
      <c r="B794" t="s">
        <v>13</v>
      </c>
      <c r="C794" t="s">
        <v>145</v>
      </c>
      <c r="D794" s="1">
        <v>44477</v>
      </c>
      <c r="E794">
        <v>3</v>
      </c>
      <c r="F794" s="17">
        <v>99</v>
      </c>
      <c r="G794">
        <v>11</v>
      </c>
      <c r="H794">
        <f>IF(rolling_transitions[[#This Row],[CURRENT_SEGMENT]]=rolling_transitions[[#This Row],[PREVIOUS_SEGMENT]],1,0)</f>
        <v>0</v>
      </c>
    </row>
    <row r="795" spans="1:8">
      <c r="A795">
        <v>77711</v>
      </c>
      <c r="B795" t="s">
        <v>7</v>
      </c>
      <c r="C795" t="s">
        <v>13</v>
      </c>
      <c r="D795" s="1">
        <v>44477</v>
      </c>
      <c r="E795">
        <v>1</v>
      </c>
      <c r="F795" s="17">
        <v>3</v>
      </c>
      <c r="G795">
        <v>11</v>
      </c>
      <c r="H795">
        <f>IF(rolling_transitions[[#This Row],[CURRENT_SEGMENT]]=rolling_transitions[[#This Row],[PREVIOUS_SEGMENT]],1,0)</f>
        <v>0</v>
      </c>
    </row>
    <row r="796" spans="1:8">
      <c r="A796">
        <v>125109</v>
      </c>
      <c r="B796" t="s">
        <v>12</v>
      </c>
      <c r="C796" t="s">
        <v>7</v>
      </c>
      <c r="D796" s="1">
        <v>44477</v>
      </c>
      <c r="E796">
        <v>2</v>
      </c>
      <c r="F796" s="17">
        <v>1</v>
      </c>
      <c r="G796">
        <v>11</v>
      </c>
      <c r="H796">
        <f>IF(rolling_transitions[[#This Row],[CURRENT_SEGMENT]]=rolling_transitions[[#This Row],[PREVIOUS_SEGMENT]],1,0)</f>
        <v>0</v>
      </c>
    </row>
    <row r="797" spans="1:8">
      <c r="A797">
        <v>215830</v>
      </c>
      <c r="B797" t="s">
        <v>14</v>
      </c>
      <c r="C797" t="s">
        <v>12</v>
      </c>
      <c r="D797" s="1">
        <v>44477</v>
      </c>
      <c r="E797">
        <v>4</v>
      </c>
      <c r="F797" s="17">
        <v>2</v>
      </c>
      <c r="G797">
        <v>11</v>
      </c>
      <c r="H797">
        <f>IF(rolling_transitions[[#This Row],[CURRENT_SEGMENT]]=rolling_transitions[[#This Row],[PREVIOUS_SEGMENT]],1,0)</f>
        <v>0</v>
      </c>
    </row>
    <row r="798" spans="1:8">
      <c r="A798">
        <v>16514</v>
      </c>
      <c r="B798" t="s">
        <v>15</v>
      </c>
      <c r="C798" t="s">
        <v>13</v>
      </c>
      <c r="D798" s="1">
        <v>44477</v>
      </c>
      <c r="E798">
        <v>5</v>
      </c>
      <c r="F798" s="17">
        <v>3</v>
      </c>
      <c r="G798">
        <v>11</v>
      </c>
      <c r="H798">
        <f>IF(rolling_transitions[[#This Row],[CURRENT_SEGMENT]]=rolling_transitions[[#This Row],[PREVIOUS_SEGMENT]],1,0)</f>
        <v>0</v>
      </c>
    </row>
    <row r="799" spans="1:8">
      <c r="A799">
        <v>999</v>
      </c>
      <c r="B799" t="s">
        <v>13</v>
      </c>
      <c r="C799" t="s">
        <v>15</v>
      </c>
      <c r="D799" s="1">
        <v>44477</v>
      </c>
      <c r="E799">
        <v>3</v>
      </c>
      <c r="F799" s="17">
        <v>5</v>
      </c>
      <c r="G799">
        <v>11</v>
      </c>
      <c r="H799">
        <f>IF(rolling_transitions[[#This Row],[CURRENT_SEGMENT]]=rolling_transitions[[#This Row],[PREVIOUS_SEGMENT]],1,0)</f>
        <v>0</v>
      </c>
    </row>
    <row r="800" spans="1:8">
      <c r="A800">
        <v>1152</v>
      </c>
      <c r="B800" t="s">
        <v>7</v>
      </c>
      <c r="C800" t="s">
        <v>15</v>
      </c>
      <c r="D800" s="1">
        <v>44477</v>
      </c>
      <c r="E800">
        <v>1</v>
      </c>
      <c r="F800" s="17">
        <v>5</v>
      </c>
      <c r="G800">
        <v>11</v>
      </c>
      <c r="H800">
        <f>IF(rolling_transitions[[#This Row],[CURRENT_SEGMENT]]=rolling_transitions[[#This Row],[PREVIOUS_SEGMENT]],1,0)</f>
        <v>0</v>
      </c>
    </row>
    <row r="801" spans="1:8">
      <c r="A801">
        <v>19642</v>
      </c>
      <c r="B801" t="s">
        <v>12</v>
      </c>
      <c r="C801" t="s">
        <v>15</v>
      </c>
      <c r="D801" s="1">
        <v>44477</v>
      </c>
      <c r="E801">
        <v>2</v>
      </c>
      <c r="F801" s="17">
        <v>5</v>
      </c>
      <c r="G801">
        <v>11</v>
      </c>
      <c r="H801">
        <f>IF(rolling_transitions[[#This Row],[CURRENT_SEGMENT]]=rolling_transitions[[#This Row],[PREVIOUS_SEGMENT]],1,0)</f>
        <v>0</v>
      </c>
    </row>
    <row r="802" spans="1:8">
      <c r="A802">
        <v>9656096</v>
      </c>
      <c r="B802" t="s">
        <v>14</v>
      </c>
      <c r="C802" t="s">
        <v>14</v>
      </c>
      <c r="D802" s="1">
        <v>44477</v>
      </c>
      <c r="E802">
        <v>4</v>
      </c>
      <c r="F802" s="17">
        <v>4</v>
      </c>
      <c r="G802">
        <v>11</v>
      </c>
      <c r="H802">
        <f>IF(rolling_transitions[[#This Row],[CURRENT_SEGMENT]]=rolling_transitions[[#This Row],[PREVIOUS_SEGMENT]],1,0)</f>
        <v>1</v>
      </c>
    </row>
    <row r="803" spans="1:8">
      <c r="A803">
        <v>7</v>
      </c>
      <c r="B803" t="s">
        <v>13</v>
      </c>
      <c r="C803" t="s">
        <v>144</v>
      </c>
      <c r="D803" s="1">
        <v>44477</v>
      </c>
      <c r="E803">
        <v>3</v>
      </c>
      <c r="F803" s="17">
        <v>6</v>
      </c>
      <c r="G803">
        <v>11</v>
      </c>
      <c r="H803">
        <f>IF(rolling_transitions[[#This Row],[CURRENT_SEGMENT]]=rolling_transitions[[#This Row],[PREVIOUS_SEGMENT]],1,0)</f>
        <v>0</v>
      </c>
    </row>
    <row r="804" spans="1:8">
      <c r="A804">
        <v>7961</v>
      </c>
      <c r="B804" t="s">
        <v>13</v>
      </c>
      <c r="C804" t="s">
        <v>12</v>
      </c>
      <c r="D804" s="1">
        <v>44477</v>
      </c>
      <c r="E804">
        <v>3</v>
      </c>
      <c r="F804" s="17">
        <v>2</v>
      </c>
      <c r="G804">
        <v>11</v>
      </c>
      <c r="H804">
        <f>IF(rolling_transitions[[#This Row],[CURRENT_SEGMENT]]=rolling_transitions[[#This Row],[PREVIOUS_SEGMENT]],1,0)</f>
        <v>0</v>
      </c>
    </row>
    <row r="805" spans="1:8">
      <c r="A805">
        <v>10316</v>
      </c>
      <c r="B805" t="s">
        <v>12</v>
      </c>
      <c r="C805" t="s">
        <v>145</v>
      </c>
      <c r="D805" s="1">
        <v>44477</v>
      </c>
      <c r="E805">
        <v>2</v>
      </c>
      <c r="F805" s="17">
        <v>99</v>
      </c>
      <c r="G805">
        <v>11</v>
      </c>
      <c r="H805">
        <f>IF(rolling_transitions[[#This Row],[CURRENT_SEGMENT]]=rolling_transitions[[#This Row],[PREVIOUS_SEGMENT]],1,0)</f>
        <v>0</v>
      </c>
    </row>
    <row r="806" spans="1:8">
      <c r="A806">
        <v>483037</v>
      </c>
      <c r="B806" t="s">
        <v>144</v>
      </c>
      <c r="C806" t="s">
        <v>15</v>
      </c>
      <c r="D806" s="1">
        <v>44477</v>
      </c>
      <c r="E806">
        <v>6</v>
      </c>
      <c r="F806" s="17">
        <v>5</v>
      </c>
      <c r="G806">
        <v>11</v>
      </c>
      <c r="H806">
        <f>IF(rolling_transitions[[#This Row],[CURRENT_SEGMENT]]=rolling_transitions[[#This Row],[PREVIOUS_SEGMENT]],1,0)</f>
        <v>0</v>
      </c>
    </row>
    <row r="807" spans="1:8">
      <c r="A807">
        <v>289522</v>
      </c>
      <c r="B807" t="s">
        <v>14</v>
      </c>
      <c r="C807" t="s">
        <v>144</v>
      </c>
      <c r="D807" s="1">
        <v>44477</v>
      </c>
      <c r="E807">
        <v>4</v>
      </c>
      <c r="F807" s="17">
        <v>6</v>
      </c>
      <c r="G807">
        <v>11</v>
      </c>
      <c r="H807">
        <f>IF(rolling_transitions[[#This Row],[CURRENT_SEGMENT]]=rolling_transitions[[#This Row],[PREVIOUS_SEGMENT]],1,0)</f>
        <v>0</v>
      </c>
    </row>
    <row r="808" spans="1:8">
      <c r="A808">
        <v>56876</v>
      </c>
      <c r="B808" t="s">
        <v>15</v>
      </c>
      <c r="C808" t="s">
        <v>12</v>
      </c>
      <c r="D808" s="1">
        <v>44477</v>
      </c>
      <c r="E808">
        <v>5</v>
      </c>
      <c r="F808" s="17">
        <v>2</v>
      </c>
      <c r="G808">
        <v>11</v>
      </c>
      <c r="H808">
        <f>IF(rolling_transitions[[#This Row],[CURRENT_SEGMENT]]=rolling_transitions[[#This Row],[PREVIOUS_SEGMENT]],1,0)</f>
        <v>0</v>
      </c>
    </row>
    <row r="809" spans="1:8">
      <c r="A809">
        <v>181285</v>
      </c>
      <c r="B809" t="s">
        <v>13</v>
      </c>
      <c r="C809" t="s">
        <v>14</v>
      </c>
      <c r="D809" s="1">
        <v>44477</v>
      </c>
      <c r="E809">
        <v>3</v>
      </c>
      <c r="F809" s="17">
        <v>4</v>
      </c>
      <c r="G809">
        <v>11</v>
      </c>
      <c r="H809">
        <f>IF(rolling_transitions[[#This Row],[CURRENT_SEGMENT]]=rolling_transitions[[#This Row],[PREVIOUS_SEGMENT]],1,0)</f>
        <v>0</v>
      </c>
    </row>
    <row r="810" spans="1:8">
      <c r="A810">
        <v>1124</v>
      </c>
      <c r="B810" t="s">
        <v>13</v>
      </c>
      <c r="C810" t="s">
        <v>15</v>
      </c>
      <c r="D810" s="1">
        <v>44470</v>
      </c>
      <c r="E810">
        <v>3</v>
      </c>
      <c r="F810" s="17">
        <v>5</v>
      </c>
      <c r="G810">
        <v>12</v>
      </c>
      <c r="H810">
        <f>IF(rolling_transitions[[#This Row],[CURRENT_SEGMENT]]=rolling_transitions[[#This Row],[PREVIOUS_SEGMENT]],1,0)</f>
        <v>0</v>
      </c>
    </row>
    <row r="811" spans="1:8">
      <c r="A811">
        <v>16629</v>
      </c>
      <c r="B811" t="s">
        <v>15</v>
      </c>
      <c r="C811" t="s">
        <v>7</v>
      </c>
      <c r="D811" s="1">
        <v>44470</v>
      </c>
      <c r="E811">
        <v>5</v>
      </c>
      <c r="F811" s="17">
        <v>1</v>
      </c>
      <c r="G811">
        <v>12</v>
      </c>
      <c r="H811">
        <f>IF(rolling_transitions[[#This Row],[CURRENT_SEGMENT]]=rolling_transitions[[#This Row],[PREVIOUS_SEGMENT]],1,0)</f>
        <v>0</v>
      </c>
    </row>
    <row r="812" spans="1:8">
      <c r="A812">
        <v>10672301</v>
      </c>
      <c r="B812" t="s">
        <v>144</v>
      </c>
      <c r="C812" t="s">
        <v>144</v>
      </c>
      <c r="D812" s="1">
        <v>44470</v>
      </c>
      <c r="E812">
        <v>6</v>
      </c>
      <c r="F812" s="17">
        <v>6</v>
      </c>
      <c r="G812">
        <v>12</v>
      </c>
      <c r="H812">
        <f>IF(rolling_transitions[[#This Row],[CURRENT_SEGMENT]]=rolling_transitions[[#This Row],[PREVIOUS_SEGMENT]],1,0)</f>
        <v>1</v>
      </c>
    </row>
    <row r="813" spans="1:8">
      <c r="A813">
        <v>255077</v>
      </c>
      <c r="B813" t="s">
        <v>12</v>
      </c>
      <c r="C813" t="s">
        <v>14</v>
      </c>
      <c r="D813" s="1">
        <v>44484</v>
      </c>
      <c r="E813">
        <v>2</v>
      </c>
      <c r="F813" s="17">
        <v>4</v>
      </c>
      <c r="G813">
        <v>10</v>
      </c>
      <c r="H813">
        <f>IF(rolling_transitions[[#This Row],[CURRENT_SEGMENT]]=rolling_transitions[[#This Row],[PREVIOUS_SEGMENT]],1,0)</f>
        <v>0</v>
      </c>
    </row>
    <row r="814" spans="1:8">
      <c r="A814">
        <v>2514163</v>
      </c>
      <c r="B814" t="s">
        <v>15</v>
      </c>
      <c r="C814" t="s">
        <v>15</v>
      </c>
      <c r="D814" s="1">
        <v>44484</v>
      </c>
      <c r="E814">
        <v>5</v>
      </c>
      <c r="F814" s="17">
        <v>5</v>
      </c>
      <c r="G814">
        <v>10</v>
      </c>
      <c r="H814">
        <f>IF(rolling_transitions[[#This Row],[CURRENT_SEGMENT]]=rolling_transitions[[#This Row],[PREVIOUS_SEGMENT]],1,0)</f>
        <v>1</v>
      </c>
    </row>
    <row r="815" spans="1:8">
      <c r="A815">
        <v>211246</v>
      </c>
      <c r="B815" t="s">
        <v>14</v>
      </c>
      <c r="C815" t="s">
        <v>145</v>
      </c>
      <c r="D815" s="1">
        <v>44484</v>
      </c>
      <c r="E815">
        <v>4</v>
      </c>
      <c r="F815" s="17">
        <v>99</v>
      </c>
      <c r="G815">
        <v>10</v>
      </c>
      <c r="H815">
        <f>IF(rolling_transitions[[#This Row],[CURRENT_SEGMENT]]=rolling_transitions[[#This Row],[PREVIOUS_SEGMENT]],1,0)</f>
        <v>0</v>
      </c>
    </row>
    <row r="816" spans="1:8">
      <c r="A816">
        <v>226</v>
      </c>
      <c r="B816" t="s">
        <v>13</v>
      </c>
      <c r="C816" t="s">
        <v>145</v>
      </c>
      <c r="D816" s="1">
        <v>44484</v>
      </c>
      <c r="E816">
        <v>3</v>
      </c>
      <c r="F816" s="17">
        <v>99</v>
      </c>
      <c r="G816">
        <v>10</v>
      </c>
      <c r="H816">
        <f>IF(rolling_transitions[[#This Row],[CURRENT_SEGMENT]]=rolling_transitions[[#This Row],[PREVIOUS_SEGMENT]],1,0)</f>
        <v>0</v>
      </c>
    </row>
    <row r="817" spans="1:8">
      <c r="A817">
        <v>17864</v>
      </c>
      <c r="B817" t="s">
        <v>7</v>
      </c>
      <c r="C817" t="s">
        <v>14</v>
      </c>
      <c r="D817" s="1">
        <v>44484</v>
      </c>
      <c r="E817">
        <v>1</v>
      </c>
      <c r="F817" s="17">
        <v>4</v>
      </c>
      <c r="G817">
        <v>10</v>
      </c>
      <c r="H817">
        <f>IF(rolling_transitions[[#This Row],[CURRENT_SEGMENT]]=rolling_transitions[[#This Row],[PREVIOUS_SEGMENT]],1,0)</f>
        <v>0</v>
      </c>
    </row>
    <row r="818" spans="1:8">
      <c r="A818">
        <v>78258</v>
      </c>
      <c r="B818" t="s">
        <v>13</v>
      </c>
      <c r="C818" t="s">
        <v>7</v>
      </c>
      <c r="D818" s="1">
        <v>44484</v>
      </c>
      <c r="E818">
        <v>3</v>
      </c>
      <c r="F818" s="17">
        <v>1</v>
      </c>
      <c r="G818">
        <v>10</v>
      </c>
      <c r="H818">
        <f>IF(rolling_transitions[[#This Row],[CURRENT_SEGMENT]]=rolling_transitions[[#This Row],[PREVIOUS_SEGMENT]],1,0)</f>
        <v>0</v>
      </c>
    </row>
    <row r="819" spans="1:8">
      <c r="A819">
        <v>76394</v>
      </c>
      <c r="B819" t="s">
        <v>7</v>
      </c>
      <c r="C819" t="s">
        <v>13</v>
      </c>
      <c r="D819" s="1">
        <v>44484</v>
      </c>
      <c r="E819">
        <v>1</v>
      </c>
      <c r="F819" s="17">
        <v>3</v>
      </c>
      <c r="G819">
        <v>10</v>
      </c>
      <c r="H819">
        <f>IF(rolling_transitions[[#This Row],[CURRENT_SEGMENT]]=rolling_transitions[[#This Row],[PREVIOUS_SEGMENT]],1,0)</f>
        <v>0</v>
      </c>
    </row>
    <row r="820" spans="1:8">
      <c r="A820">
        <v>43</v>
      </c>
      <c r="B820" t="s">
        <v>7</v>
      </c>
      <c r="C820" t="s">
        <v>144</v>
      </c>
      <c r="D820" s="1">
        <v>44484</v>
      </c>
      <c r="E820">
        <v>1</v>
      </c>
      <c r="F820" s="17">
        <v>6</v>
      </c>
      <c r="G820">
        <v>10</v>
      </c>
      <c r="H820">
        <f>IF(rolling_transitions[[#This Row],[CURRENT_SEGMENT]]=rolling_transitions[[#This Row],[PREVIOUS_SEGMENT]],1,0)</f>
        <v>0</v>
      </c>
    </row>
    <row r="821" spans="1:8">
      <c r="A821">
        <v>238109</v>
      </c>
      <c r="B821" t="s">
        <v>14</v>
      </c>
      <c r="C821" t="s">
        <v>15</v>
      </c>
      <c r="D821" s="1">
        <v>44484</v>
      </c>
      <c r="E821">
        <v>4</v>
      </c>
      <c r="F821" s="17">
        <v>5</v>
      </c>
      <c r="G821">
        <v>10</v>
      </c>
      <c r="H821">
        <f>IF(rolling_transitions[[#This Row],[CURRENT_SEGMENT]]=rolling_transitions[[#This Row],[PREVIOUS_SEGMENT]],1,0)</f>
        <v>0</v>
      </c>
    </row>
    <row r="822" spans="1:8">
      <c r="A822">
        <v>285268</v>
      </c>
      <c r="B822" t="s">
        <v>14</v>
      </c>
      <c r="C822" t="s">
        <v>144</v>
      </c>
      <c r="D822" s="1">
        <v>44484</v>
      </c>
      <c r="E822">
        <v>4</v>
      </c>
      <c r="F822" s="17">
        <v>6</v>
      </c>
      <c r="G822">
        <v>10</v>
      </c>
      <c r="H822">
        <f>IF(rolling_transitions[[#This Row],[CURRENT_SEGMENT]]=rolling_transitions[[#This Row],[PREVIOUS_SEGMENT]],1,0)</f>
        <v>0</v>
      </c>
    </row>
    <row r="823" spans="1:8">
      <c r="A823">
        <v>11761</v>
      </c>
      <c r="B823" t="s">
        <v>14</v>
      </c>
      <c r="C823" t="s">
        <v>7</v>
      </c>
      <c r="D823" s="1">
        <v>44484</v>
      </c>
      <c r="E823">
        <v>4</v>
      </c>
      <c r="F823" s="17">
        <v>1</v>
      </c>
      <c r="G823">
        <v>10</v>
      </c>
      <c r="H823">
        <f>IF(rolling_transitions[[#This Row],[CURRENT_SEGMENT]]=rolling_transitions[[#This Row],[PREVIOUS_SEGMENT]],1,0)</f>
        <v>0</v>
      </c>
    </row>
    <row r="824" spans="1:8">
      <c r="A824">
        <v>2168020</v>
      </c>
      <c r="B824" t="s">
        <v>13</v>
      </c>
      <c r="C824" t="s">
        <v>13</v>
      </c>
      <c r="D824" s="1">
        <v>44484</v>
      </c>
      <c r="E824">
        <v>3</v>
      </c>
      <c r="F824" s="17">
        <v>3</v>
      </c>
      <c r="G824">
        <v>10</v>
      </c>
      <c r="H824">
        <f>IF(rolling_transitions[[#This Row],[CURRENT_SEGMENT]]=rolling_transitions[[#This Row],[PREVIOUS_SEGMENT]],1,0)</f>
        <v>1</v>
      </c>
    </row>
    <row r="825" spans="1:8">
      <c r="A825">
        <v>2924851</v>
      </c>
      <c r="B825" t="s">
        <v>7</v>
      </c>
      <c r="C825" t="s">
        <v>7</v>
      </c>
      <c r="D825" s="1">
        <v>44484</v>
      </c>
      <c r="E825">
        <v>1</v>
      </c>
      <c r="F825" s="17">
        <v>1</v>
      </c>
      <c r="G825">
        <v>10</v>
      </c>
      <c r="H825">
        <f>IF(rolling_transitions[[#This Row],[CURRENT_SEGMENT]]=rolling_transitions[[#This Row],[PREVIOUS_SEGMENT]],1,0)</f>
        <v>1</v>
      </c>
    </row>
    <row r="826" spans="1:8">
      <c r="A826">
        <v>185749</v>
      </c>
      <c r="B826" t="s">
        <v>13</v>
      </c>
      <c r="C826" t="s">
        <v>14</v>
      </c>
      <c r="D826" s="1">
        <v>44484</v>
      </c>
      <c r="E826">
        <v>3</v>
      </c>
      <c r="F826" s="17">
        <v>4</v>
      </c>
      <c r="G826">
        <v>10</v>
      </c>
      <c r="H826">
        <f>IF(rolling_transitions[[#This Row],[CURRENT_SEGMENT]]=rolling_transitions[[#This Row],[PREVIOUS_SEGMENT]],1,0)</f>
        <v>0</v>
      </c>
    </row>
    <row r="827" spans="1:8">
      <c r="A827">
        <v>1852483</v>
      </c>
      <c r="B827" t="s">
        <v>12</v>
      </c>
      <c r="C827" t="s">
        <v>12</v>
      </c>
      <c r="D827" s="1">
        <v>44484</v>
      </c>
      <c r="E827">
        <v>2</v>
      </c>
      <c r="F827" s="17">
        <v>2</v>
      </c>
      <c r="G827">
        <v>10</v>
      </c>
      <c r="H827">
        <f>IF(rolling_transitions[[#This Row],[CURRENT_SEGMENT]]=rolling_transitions[[#This Row],[PREVIOUS_SEGMENT]],1,0)</f>
        <v>1</v>
      </c>
    </row>
    <row r="828" spans="1:8">
      <c r="A828">
        <v>19612</v>
      </c>
      <c r="B828" t="s">
        <v>12</v>
      </c>
      <c r="C828" t="s">
        <v>15</v>
      </c>
      <c r="D828" s="1">
        <v>44484</v>
      </c>
      <c r="E828">
        <v>2</v>
      </c>
      <c r="F828" s="17">
        <v>5</v>
      </c>
      <c r="G828">
        <v>10</v>
      </c>
      <c r="H828">
        <f>IF(rolling_transitions[[#This Row],[CURRENT_SEGMENT]]=rolling_transitions[[#This Row],[PREVIOUS_SEGMENT]],1,0)</f>
        <v>0</v>
      </c>
    </row>
    <row r="829" spans="1:8">
      <c r="A829">
        <v>8176</v>
      </c>
      <c r="B829" t="s">
        <v>13</v>
      </c>
      <c r="C829" t="s">
        <v>12</v>
      </c>
      <c r="D829" s="1">
        <v>44484</v>
      </c>
      <c r="E829">
        <v>3</v>
      </c>
      <c r="F829" s="17">
        <v>2</v>
      </c>
      <c r="G829">
        <v>10</v>
      </c>
      <c r="H829">
        <f>IF(rolling_transitions[[#This Row],[CURRENT_SEGMENT]]=rolling_transitions[[#This Row],[PREVIOUS_SEGMENT]],1,0)</f>
        <v>0</v>
      </c>
    </row>
    <row r="830" spans="1:8">
      <c r="A830">
        <v>56655</v>
      </c>
      <c r="B830" t="s">
        <v>15</v>
      </c>
      <c r="C830" t="s">
        <v>12</v>
      </c>
      <c r="D830" s="1">
        <v>44484</v>
      </c>
      <c r="E830">
        <v>5</v>
      </c>
      <c r="F830" s="17">
        <v>2</v>
      </c>
      <c r="G830">
        <v>10</v>
      </c>
      <c r="H830">
        <f>IF(rolling_transitions[[#This Row],[CURRENT_SEGMENT]]=rolling_transitions[[#This Row],[PREVIOUS_SEGMENT]],1,0)</f>
        <v>0</v>
      </c>
    </row>
    <row r="831" spans="1:8">
      <c r="A831">
        <v>153592</v>
      </c>
      <c r="B831" t="s">
        <v>14</v>
      </c>
      <c r="C831" t="s">
        <v>13</v>
      </c>
      <c r="D831" s="1">
        <v>44484</v>
      </c>
      <c r="E831">
        <v>4</v>
      </c>
      <c r="F831" s="17">
        <v>3</v>
      </c>
      <c r="G831">
        <v>10</v>
      </c>
      <c r="H831">
        <f>IF(rolling_transitions[[#This Row],[CURRENT_SEGMENT]]=rolling_transitions[[#This Row],[PREVIOUS_SEGMENT]],1,0)</f>
        <v>0</v>
      </c>
    </row>
    <row r="832" spans="1:8">
      <c r="A832">
        <v>211825</v>
      </c>
      <c r="B832" t="s">
        <v>14</v>
      </c>
      <c r="C832" t="s">
        <v>12</v>
      </c>
      <c r="D832" s="1">
        <v>44484</v>
      </c>
      <c r="E832">
        <v>4</v>
      </c>
      <c r="F832" s="17">
        <v>2</v>
      </c>
      <c r="G832">
        <v>10</v>
      </c>
      <c r="H832">
        <f>IF(rolling_transitions[[#This Row],[CURRENT_SEGMENT]]=rolling_transitions[[#This Row],[PREVIOUS_SEGMENT]],1,0)</f>
        <v>0</v>
      </c>
    </row>
    <row r="833" spans="1:8">
      <c r="A833">
        <v>1169</v>
      </c>
      <c r="B833" t="s">
        <v>7</v>
      </c>
      <c r="C833" t="s">
        <v>15</v>
      </c>
      <c r="D833" s="1">
        <v>44484</v>
      </c>
      <c r="E833">
        <v>1</v>
      </c>
      <c r="F833" s="17">
        <v>5</v>
      </c>
      <c r="G833">
        <v>10</v>
      </c>
      <c r="H833">
        <f>IF(rolling_transitions[[#This Row],[CURRENT_SEGMENT]]=rolling_transitions[[#This Row],[PREVIOUS_SEGMENT]],1,0)</f>
        <v>0</v>
      </c>
    </row>
    <row r="834" spans="1:8">
      <c r="A834">
        <v>1250</v>
      </c>
      <c r="B834" t="s">
        <v>12</v>
      </c>
      <c r="C834" t="s">
        <v>144</v>
      </c>
      <c r="D834" s="1">
        <v>44484</v>
      </c>
      <c r="E834">
        <v>2</v>
      </c>
      <c r="F834" s="17">
        <v>6</v>
      </c>
      <c r="G834">
        <v>10</v>
      </c>
      <c r="H834">
        <f>IF(rolling_transitions[[#This Row],[CURRENT_SEGMENT]]=rolling_transitions[[#This Row],[PREVIOUS_SEGMENT]],1,0)</f>
        <v>0</v>
      </c>
    </row>
    <row r="835" spans="1:8">
      <c r="A835">
        <v>134110</v>
      </c>
      <c r="B835" t="s">
        <v>7</v>
      </c>
      <c r="C835" t="s">
        <v>12</v>
      </c>
      <c r="D835" s="1">
        <v>44477</v>
      </c>
      <c r="E835">
        <v>1</v>
      </c>
      <c r="F835" s="17">
        <v>2</v>
      </c>
      <c r="G835">
        <v>11</v>
      </c>
      <c r="H835">
        <f>IF(rolling_transitions[[#This Row],[CURRENT_SEGMENT]]=rolling_transitions[[#This Row],[PREVIOUS_SEGMENT]],1,0)</f>
        <v>0</v>
      </c>
    </row>
    <row r="836" spans="1:8">
      <c r="A836">
        <v>2151301</v>
      </c>
      <c r="B836" t="s">
        <v>13</v>
      </c>
      <c r="C836" t="s">
        <v>13</v>
      </c>
      <c r="D836" s="1">
        <v>44477</v>
      </c>
      <c r="E836">
        <v>3</v>
      </c>
      <c r="F836" s="17">
        <v>3</v>
      </c>
      <c r="G836">
        <v>11</v>
      </c>
      <c r="H836">
        <f>IF(rolling_transitions[[#This Row],[CURRENT_SEGMENT]]=rolling_transitions[[#This Row],[PREVIOUS_SEGMENT]],1,0)</f>
        <v>1</v>
      </c>
    </row>
    <row r="837" spans="1:8">
      <c r="A837">
        <v>679848</v>
      </c>
      <c r="B837" t="s">
        <v>15</v>
      </c>
      <c r="C837" t="s">
        <v>14</v>
      </c>
      <c r="D837" s="1">
        <v>44477</v>
      </c>
      <c r="E837">
        <v>5</v>
      </c>
      <c r="F837" s="17">
        <v>4</v>
      </c>
      <c r="G837">
        <v>11</v>
      </c>
      <c r="H837">
        <f>IF(rolling_transitions[[#This Row],[CURRENT_SEGMENT]]=rolling_transitions[[#This Row],[PREVIOUS_SEGMENT]],1,0)</f>
        <v>0</v>
      </c>
    </row>
    <row r="838" spans="1:8">
      <c r="A838">
        <v>156784</v>
      </c>
      <c r="B838" t="s">
        <v>14</v>
      </c>
      <c r="C838" t="s">
        <v>13</v>
      </c>
      <c r="D838" s="1">
        <v>44477</v>
      </c>
      <c r="E838">
        <v>4</v>
      </c>
      <c r="F838" s="17">
        <v>3</v>
      </c>
      <c r="G838">
        <v>11</v>
      </c>
      <c r="H838">
        <f>IF(rolling_transitions[[#This Row],[CURRENT_SEGMENT]]=rolling_transitions[[#This Row],[PREVIOUS_SEGMENT]],1,0)</f>
        <v>0</v>
      </c>
    </row>
    <row r="839" spans="1:8">
      <c r="A839">
        <v>2476931</v>
      </c>
      <c r="B839" t="s">
        <v>15</v>
      </c>
      <c r="C839" t="s">
        <v>15</v>
      </c>
      <c r="D839" s="1">
        <v>44477</v>
      </c>
      <c r="E839">
        <v>5</v>
      </c>
      <c r="F839" s="17">
        <v>5</v>
      </c>
      <c r="G839">
        <v>11</v>
      </c>
      <c r="H839">
        <f>IF(rolling_transitions[[#This Row],[CURRENT_SEGMENT]]=rolling_transitions[[#This Row],[PREVIOUS_SEGMENT]],1,0)</f>
        <v>1</v>
      </c>
    </row>
    <row r="840" spans="1:8">
      <c r="A840">
        <v>1277</v>
      </c>
      <c r="B840" t="s">
        <v>12</v>
      </c>
      <c r="C840" t="s">
        <v>144</v>
      </c>
      <c r="D840" s="1">
        <v>44477</v>
      </c>
      <c r="E840">
        <v>2</v>
      </c>
      <c r="F840" s="17">
        <v>6</v>
      </c>
      <c r="G840">
        <v>11</v>
      </c>
      <c r="H840">
        <f>IF(rolling_transitions[[#This Row],[CURRENT_SEGMENT]]=rolling_transitions[[#This Row],[PREVIOUS_SEGMENT]],1,0)</f>
        <v>0</v>
      </c>
    </row>
    <row r="841" spans="1:8">
      <c r="A841">
        <v>78295</v>
      </c>
      <c r="B841" t="s">
        <v>13</v>
      </c>
      <c r="C841" t="s">
        <v>7</v>
      </c>
      <c r="D841" s="1">
        <v>44477</v>
      </c>
      <c r="E841">
        <v>3</v>
      </c>
      <c r="F841" s="17">
        <v>1</v>
      </c>
      <c r="G841">
        <v>11</v>
      </c>
      <c r="H841">
        <f>IF(rolling_transitions[[#This Row],[CURRENT_SEGMENT]]=rolling_transitions[[#This Row],[PREVIOUS_SEGMENT]],1,0)</f>
        <v>0</v>
      </c>
    </row>
    <row r="842" spans="1:8">
      <c r="A842">
        <v>1845398</v>
      </c>
      <c r="B842" t="s">
        <v>12</v>
      </c>
      <c r="C842" t="s">
        <v>12</v>
      </c>
      <c r="D842" s="1">
        <v>44477</v>
      </c>
      <c r="E842">
        <v>2</v>
      </c>
      <c r="F842" s="17">
        <v>2</v>
      </c>
      <c r="G842">
        <v>11</v>
      </c>
      <c r="H842">
        <f>IF(rolling_transitions[[#This Row],[CURRENT_SEGMENT]]=rolling_transitions[[#This Row],[PREVIOUS_SEGMENT]],1,0)</f>
        <v>1</v>
      </c>
    </row>
    <row r="843" spans="1:8">
      <c r="A843">
        <v>5400</v>
      </c>
      <c r="B843" t="s">
        <v>12</v>
      </c>
      <c r="C843" t="s">
        <v>13</v>
      </c>
      <c r="D843" s="1">
        <v>44477</v>
      </c>
      <c r="E843">
        <v>2</v>
      </c>
      <c r="F843" s="17">
        <v>3</v>
      </c>
      <c r="G843">
        <v>11</v>
      </c>
      <c r="H843">
        <f>IF(rolling_transitions[[#This Row],[CURRENT_SEGMENT]]=rolling_transitions[[#This Row],[PREVIOUS_SEGMENT]],1,0)</f>
        <v>0</v>
      </c>
    </row>
    <row r="844" spans="1:8">
      <c r="A844">
        <v>10695947</v>
      </c>
      <c r="B844" t="s">
        <v>144</v>
      </c>
      <c r="C844" t="s">
        <v>144</v>
      </c>
      <c r="D844" s="1">
        <v>44477</v>
      </c>
      <c r="E844">
        <v>6</v>
      </c>
      <c r="F844" s="17">
        <v>6</v>
      </c>
      <c r="G844">
        <v>11</v>
      </c>
      <c r="H844">
        <f>IF(rolling_transitions[[#This Row],[CURRENT_SEGMENT]]=rolling_transitions[[#This Row],[PREVIOUS_SEGMENT]],1,0)</f>
        <v>1</v>
      </c>
    </row>
    <row r="845" spans="1:8">
      <c r="A845">
        <v>241515</v>
      </c>
      <c r="B845" t="s">
        <v>14</v>
      </c>
      <c r="C845" t="s">
        <v>15</v>
      </c>
      <c r="D845" s="1">
        <v>44477</v>
      </c>
      <c r="E845">
        <v>4</v>
      </c>
      <c r="F845" s="17">
        <v>5</v>
      </c>
      <c r="G845">
        <v>11</v>
      </c>
      <c r="H845">
        <f>IF(rolling_transitions[[#This Row],[CURRENT_SEGMENT]]=rolling_transitions[[#This Row],[PREVIOUS_SEGMENT]],1,0)</f>
        <v>0</v>
      </c>
    </row>
    <row r="846" spans="1:8">
      <c r="A846">
        <v>6349</v>
      </c>
      <c r="B846" t="s">
        <v>12</v>
      </c>
      <c r="C846" t="s">
        <v>13</v>
      </c>
      <c r="D846" s="1">
        <v>44211</v>
      </c>
      <c r="E846">
        <v>2</v>
      </c>
      <c r="F846" s="17">
        <v>3</v>
      </c>
      <c r="G846">
        <v>49</v>
      </c>
      <c r="H846">
        <f>IF(rolling_transitions[[#This Row],[CURRENT_SEGMENT]]=rolling_transitions[[#This Row],[PREVIOUS_SEGMENT]],1,0)</f>
        <v>0</v>
      </c>
    </row>
    <row r="847" spans="1:8">
      <c r="A847">
        <v>176223</v>
      </c>
      <c r="B847" t="s">
        <v>14</v>
      </c>
      <c r="C847" t="s">
        <v>15</v>
      </c>
      <c r="D847" s="1">
        <v>44211</v>
      </c>
      <c r="E847">
        <v>4</v>
      </c>
      <c r="F847" s="17">
        <v>5</v>
      </c>
      <c r="G847">
        <v>49</v>
      </c>
      <c r="H847">
        <f>IF(rolling_transitions[[#This Row],[CURRENT_SEGMENT]]=rolling_transitions[[#This Row],[PREVIOUS_SEGMENT]],1,0)</f>
        <v>0</v>
      </c>
    </row>
    <row r="848" spans="1:8">
      <c r="A848">
        <v>228637</v>
      </c>
      <c r="B848" t="s">
        <v>14</v>
      </c>
      <c r="C848" t="s">
        <v>144</v>
      </c>
      <c r="D848" s="1">
        <v>44211</v>
      </c>
      <c r="E848">
        <v>4</v>
      </c>
      <c r="F848" s="17">
        <v>6</v>
      </c>
      <c r="G848">
        <v>49</v>
      </c>
      <c r="H848">
        <f>IF(rolling_transitions[[#This Row],[CURRENT_SEGMENT]]=rolling_transitions[[#This Row],[PREVIOUS_SEGMENT]],1,0)</f>
        <v>0</v>
      </c>
    </row>
    <row r="849" spans="1:8">
      <c r="A849">
        <v>484888</v>
      </c>
      <c r="B849" t="s">
        <v>144</v>
      </c>
      <c r="C849" t="s">
        <v>15</v>
      </c>
      <c r="D849" s="1">
        <v>44211</v>
      </c>
      <c r="E849">
        <v>6</v>
      </c>
      <c r="F849" s="17">
        <v>5</v>
      </c>
      <c r="G849">
        <v>49</v>
      </c>
      <c r="H849">
        <f>IF(rolling_transitions[[#This Row],[CURRENT_SEGMENT]]=rolling_transitions[[#This Row],[PREVIOUS_SEGMENT]],1,0)</f>
        <v>0</v>
      </c>
    </row>
    <row r="850" spans="1:8">
      <c r="A850">
        <v>139579</v>
      </c>
      <c r="B850" t="s">
        <v>7</v>
      </c>
      <c r="C850" t="s">
        <v>12</v>
      </c>
      <c r="D850" s="1">
        <v>44211</v>
      </c>
      <c r="E850">
        <v>1</v>
      </c>
      <c r="F850" s="17">
        <v>2</v>
      </c>
      <c r="G850">
        <v>49</v>
      </c>
      <c r="H850">
        <f>IF(rolling_transitions[[#This Row],[CURRENT_SEGMENT]]=rolling_transitions[[#This Row],[PREVIOUS_SEGMENT]],1,0)</f>
        <v>0</v>
      </c>
    </row>
    <row r="851" spans="1:8">
      <c r="A851">
        <v>14566</v>
      </c>
      <c r="B851" t="s">
        <v>12</v>
      </c>
      <c r="C851" t="s">
        <v>15</v>
      </c>
      <c r="D851" s="1">
        <v>44211</v>
      </c>
      <c r="E851">
        <v>2</v>
      </c>
      <c r="F851" s="17">
        <v>5</v>
      </c>
      <c r="G851">
        <v>49</v>
      </c>
      <c r="H851">
        <f>IF(rolling_transitions[[#This Row],[CURRENT_SEGMENT]]=rolling_transitions[[#This Row],[PREVIOUS_SEGMENT]],1,0)</f>
        <v>0</v>
      </c>
    </row>
    <row r="852" spans="1:8">
      <c r="A852">
        <v>13876</v>
      </c>
      <c r="B852" t="s">
        <v>15</v>
      </c>
      <c r="C852" t="s">
        <v>13</v>
      </c>
      <c r="D852" s="1">
        <v>44211</v>
      </c>
      <c r="E852">
        <v>5</v>
      </c>
      <c r="F852" s="17">
        <v>3</v>
      </c>
      <c r="G852">
        <v>49</v>
      </c>
      <c r="H852">
        <f>IF(rolling_transitions[[#This Row],[CURRENT_SEGMENT]]=rolling_transitions[[#This Row],[PREVIOUS_SEGMENT]],1,0)</f>
        <v>0</v>
      </c>
    </row>
    <row r="853" spans="1:8">
      <c r="A853">
        <v>6162</v>
      </c>
      <c r="B853" t="s">
        <v>12</v>
      </c>
      <c r="C853" t="s">
        <v>145</v>
      </c>
      <c r="D853" s="1">
        <v>44211</v>
      </c>
      <c r="E853">
        <v>2</v>
      </c>
      <c r="F853" s="17">
        <v>99</v>
      </c>
      <c r="G853">
        <v>49</v>
      </c>
      <c r="H853">
        <f>IF(rolling_transitions[[#This Row],[CURRENT_SEGMENT]]=rolling_transitions[[#This Row],[PREVIOUS_SEGMENT]],1,0)</f>
        <v>0</v>
      </c>
    </row>
    <row r="854" spans="1:8">
      <c r="A854">
        <v>644107</v>
      </c>
      <c r="B854" t="s">
        <v>15</v>
      </c>
      <c r="C854" t="s">
        <v>14</v>
      </c>
      <c r="D854" s="1">
        <v>44211</v>
      </c>
      <c r="E854">
        <v>5</v>
      </c>
      <c r="F854" s="17">
        <v>4</v>
      </c>
      <c r="G854">
        <v>49</v>
      </c>
      <c r="H854">
        <f>IF(rolling_transitions[[#This Row],[CURRENT_SEGMENT]]=rolling_transitions[[#This Row],[PREVIOUS_SEGMENT]],1,0)</f>
        <v>0</v>
      </c>
    </row>
    <row r="855" spans="1:8">
      <c r="A855">
        <v>10228</v>
      </c>
      <c r="B855" t="s">
        <v>14</v>
      </c>
      <c r="C855" t="s">
        <v>7</v>
      </c>
      <c r="D855" s="1">
        <v>44211</v>
      </c>
      <c r="E855">
        <v>4</v>
      </c>
      <c r="F855" s="17">
        <v>1</v>
      </c>
      <c r="G855">
        <v>49</v>
      </c>
      <c r="H855">
        <f>IF(rolling_transitions[[#This Row],[CURRENT_SEGMENT]]=rolling_transitions[[#This Row],[PREVIOUS_SEGMENT]],1,0)</f>
        <v>0</v>
      </c>
    </row>
    <row r="856" spans="1:8">
      <c r="A856">
        <v>904</v>
      </c>
      <c r="B856" t="s">
        <v>12</v>
      </c>
      <c r="C856" t="s">
        <v>144</v>
      </c>
      <c r="D856" s="1">
        <v>44204</v>
      </c>
      <c r="E856">
        <v>2</v>
      </c>
      <c r="F856" s="17">
        <v>6</v>
      </c>
      <c r="G856">
        <v>50</v>
      </c>
      <c r="H856">
        <f>IF(rolling_transitions[[#This Row],[CURRENT_SEGMENT]]=rolling_transitions[[#This Row],[PREVIOUS_SEGMENT]],1,0)</f>
        <v>0</v>
      </c>
    </row>
    <row r="857" spans="1:8">
      <c r="A857">
        <v>14899</v>
      </c>
      <c r="B857" t="s">
        <v>7</v>
      </c>
      <c r="C857" t="s">
        <v>14</v>
      </c>
      <c r="D857" s="1">
        <v>44204</v>
      </c>
      <c r="E857">
        <v>1</v>
      </c>
      <c r="F857" s="17">
        <v>4</v>
      </c>
      <c r="G857">
        <v>50</v>
      </c>
      <c r="H857">
        <f>IF(rolling_transitions[[#This Row],[CURRENT_SEGMENT]]=rolling_transitions[[#This Row],[PREVIOUS_SEGMENT]],1,0)</f>
        <v>0</v>
      </c>
    </row>
    <row r="858" spans="1:8">
      <c r="A858">
        <v>73973</v>
      </c>
      <c r="B858" t="s">
        <v>7</v>
      </c>
      <c r="C858" t="s">
        <v>13</v>
      </c>
      <c r="D858" s="1">
        <v>44204</v>
      </c>
      <c r="E858">
        <v>1</v>
      </c>
      <c r="F858" s="17">
        <v>3</v>
      </c>
      <c r="G858">
        <v>50</v>
      </c>
      <c r="H858">
        <f>IF(rolling_transitions[[#This Row],[CURRENT_SEGMENT]]=rolling_transitions[[#This Row],[PREVIOUS_SEGMENT]],1,0)</f>
        <v>0</v>
      </c>
    </row>
    <row r="859" spans="1:8">
      <c r="A859">
        <v>135</v>
      </c>
      <c r="B859" t="s">
        <v>13</v>
      </c>
      <c r="C859" t="s">
        <v>145</v>
      </c>
      <c r="D859" s="1">
        <v>44204</v>
      </c>
      <c r="E859">
        <v>3</v>
      </c>
      <c r="F859" s="17">
        <v>99</v>
      </c>
      <c r="G859">
        <v>50</v>
      </c>
      <c r="H859">
        <f>IF(rolling_transitions[[#This Row],[CURRENT_SEGMENT]]=rolling_transitions[[#This Row],[PREVIOUS_SEGMENT]],1,0)</f>
        <v>0</v>
      </c>
    </row>
    <row r="860" spans="1:8">
      <c r="A860">
        <v>254617</v>
      </c>
      <c r="B860" t="s">
        <v>12</v>
      </c>
      <c r="C860" t="s">
        <v>14</v>
      </c>
      <c r="D860" s="1">
        <v>44204</v>
      </c>
      <c r="E860">
        <v>2</v>
      </c>
      <c r="F860" s="17">
        <v>4</v>
      </c>
      <c r="G860">
        <v>50</v>
      </c>
      <c r="H860">
        <f>IF(rolling_transitions[[#This Row],[CURRENT_SEGMENT]]=rolling_transitions[[#This Row],[PREVIOUS_SEGMENT]],1,0)</f>
        <v>0</v>
      </c>
    </row>
    <row r="861" spans="1:8">
      <c r="A861">
        <v>15558</v>
      </c>
      <c r="B861" t="s">
        <v>12</v>
      </c>
      <c r="C861" t="s">
        <v>15</v>
      </c>
      <c r="D861" s="1">
        <v>44204</v>
      </c>
      <c r="E861">
        <v>2</v>
      </c>
      <c r="F861" s="17">
        <v>5</v>
      </c>
      <c r="G861">
        <v>50</v>
      </c>
      <c r="H861">
        <f>IF(rolling_transitions[[#This Row],[CURRENT_SEGMENT]]=rolling_transitions[[#This Row],[PREVIOUS_SEGMENT]],1,0)</f>
        <v>0</v>
      </c>
    </row>
    <row r="862" spans="1:8">
      <c r="A862">
        <v>6412</v>
      </c>
      <c r="B862" t="s">
        <v>13</v>
      </c>
      <c r="C862" t="s">
        <v>12</v>
      </c>
      <c r="D862" s="1">
        <v>44204</v>
      </c>
      <c r="E862">
        <v>3</v>
      </c>
      <c r="F862" s="17">
        <v>2</v>
      </c>
      <c r="G862">
        <v>50</v>
      </c>
      <c r="H862">
        <f>IF(rolling_transitions[[#This Row],[CURRENT_SEGMENT]]=rolling_transitions[[#This Row],[PREVIOUS_SEGMENT]],1,0)</f>
        <v>0</v>
      </c>
    </row>
    <row r="863" spans="1:8">
      <c r="A863">
        <v>183222</v>
      </c>
      <c r="B863" t="s">
        <v>14</v>
      </c>
      <c r="C863" t="s">
        <v>15</v>
      </c>
      <c r="D863" s="1">
        <v>44204</v>
      </c>
      <c r="E863">
        <v>4</v>
      </c>
      <c r="F863" s="17">
        <v>5</v>
      </c>
      <c r="G863">
        <v>50</v>
      </c>
      <c r="H863">
        <f>IF(rolling_transitions[[#This Row],[CURRENT_SEGMENT]]=rolling_transitions[[#This Row],[PREVIOUS_SEGMENT]],1,0)</f>
        <v>0</v>
      </c>
    </row>
    <row r="864" spans="1:8">
      <c r="A864">
        <v>890</v>
      </c>
      <c r="B864" t="s">
        <v>7</v>
      </c>
      <c r="C864" t="s">
        <v>15</v>
      </c>
      <c r="D864" s="1">
        <v>44204</v>
      </c>
      <c r="E864">
        <v>1</v>
      </c>
      <c r="F864" s="17">
        <v>5</v>
      </c>
      <c r="G864">
        <v>50</v>
      </c>
      <c r="H864">
        <f>IF(rolling_transitions[[#This Row],[CURRENT_SEGMENT]]=rolling_transitions[[#This Row],[PREVIOUS_SEGMENT]],1,0)</f>
        <v>0</v>
      </c>
    </row>
    <row r="865" spans="1:8">
      <c r="A865">
        <v>554</v>
      </c>
      <c r="B865" t="s">
        <v>7</v>
      </c>
      <c r="C865" t="s">
        <v>145</v>
      </c>
      <c r="D865" s="1">
        <v>44204</v>
      </c>
      <c r="E865">
        <v>1</v>
      </c>
      <c r="F865" s="17">
        <v>99</v>
      </c>
      <c r="G865">
        <v>50</v>
      </c>
      <c r="H865">
        <f>IF(rolling_transitions[[#This Row],[CURRENT_SEGMENT]]=rolling_transitions[[#This Row],[PREVIOUS_SEGMENT]],1,0)</f>
        <v>0</v>
      </c>
    </row>
    <row r="866" spans="1:8">
      <c r="A866">
        <v>240962</v>
      </c>
      <c r="B866" t="s">
        <v>14</v>
      </c>
      <c r="C866" t="s">
        <v>144</v>
      </c>
      <c r="D866" s="1">
        <v>44204</v>
      </c>
      <c r="E866">
        <v>4</v>
      </c>
      <c r="F866" s="17">
        <v>6</v>
      </c>
      <c r="G866">
        <v>50</v>
      </c>
      <c r="H866">
        <f>IF(rolling_transitions[[#This Row],[CURRENT_SEGMENT]]=rolling_transitions[[#This Row],[PREVIOUS_SEGMENT]],1,0)</f>
        <v>0</v>
      </c>
    </row>
    <row r="867" spans="1:8">
      <c r="A867">
        <v>3287977</v>
      </c>
      <c r="B867" t="s">
        <v>7</v>
      </c>
      <c r="C867" t="s">
        <v>7</v>
      </c>
      <c r="D867" s="1">
        <v>44204</v>
      </c>
      <c r="E867">
        <v>1</v>
      </c>
      <c r="F867" s="17">
        <v>1</v>
      </c>
      <c r="G867">
        <v>50</v>
      </c>
      <c r="H867">
        <f>IF(rolling_transitions[[#This Row],[CURRENT_SEGMENT]]=rolling_transitions[[#This Row],[PREVIOUS_SEGMENT]],1,0)</f>
        <v>1</v>
      </c>
    </row>
    <row r="868" spans="1:8">
      <c r="A868">
        <v>13865</v>
      </c>
      <c r="B868" t="s">
        <v>15</v>
      </c>
      <c r="C868" t="s">
        <v>13</v>
      </c>
      <c r="D868" s="1">
        <v>44204</v>
      </c>
      <c r="E868">
        <v>5</v>
      </c>
      <c r="F868" s="17">
        <v>3</v>
      </c>
      <c r="G868">
        <v>50</v>
      </c>
      <c r="H868">
        <f>IF(rolling_transitions[[#This Row],[CURRENT_SEGMENT]]=rolling_transitions[[#This Row],[PREVIOUS_SEGMENT]],1,0)</f>
        <v>0</v>
      </c>
    </row>
    <row r="869" spans="1:8">
      <c r="A869">
        <v>26</v>
      </c>
      <c r="B869" t="s">
        <v>7</v>
      </c>
      <c r="C869" t="s">
        <v>144</v>
      </c>
      <c r="D869" s="1">
        <v>44204</v>
      </c>
      <c r="E869">
        <v>1</v>
      </c>
      <c r="F869" s="17">
        <v>6</v>
      </c>
      <c r="G869">
        <v>50</v>
      </c>
      <c r="H869">
        <f>IF(rolling_transitions[[#This Row],[CURRENT_SEGMENT]]=rolling_transitions[[#This Row],[PREVIOUS_SEGMENT]],1,0)</f>
        <v>0</v>
      </c>
    </row>
    <row r="870" spans="1:8">
      <c r="A870">
        <v>485327</v>
      </c>
      <c r="B870" t="s">
        <v>144</v>
      </c>
      <c r="C870" t="s">
        <v>15</v>
      </c>
      <c r="D870" s="1">
        <v>44204</v>
      </c>
      <c r="E870">
        <v>6</v>
      </c>
      <c r="F870" s="17">
        <v>5</v>
      </c>
      <c r="G870">
        <v>50</v>
      </c>
      <c r="H870">
        <f>IF(rolling_transitions[[#This Row],[CURRENT_SEGMENT]]=rolling_transitions[[#This Row],[PREVIOUS_SEGMENT]],1,0)</f>
        <v>0</v>
      </c>
    </row>
    <row r="871" spans="1:8">
      <c r="A871">
        <v>6406</v>
      </c>
      <c r="B871" t="s">
        <v>12</v>
      </c>
      <c r="C871" t="s">
        <v>145</v>
      </c>
      <c r="D871" s="1">
        <v>44204</v>
      </c>
      <c r="E871">
        <v>2</v>
      </c>
      <c r="F871" s="17">
        <v>99</v>
      </c>
      <c r="G871">
        <v>50</v>
      </c>
      <c r="H871">
        <f>IF(rolling_transitions[[#This Row],[CURRENT_SEGMENT]]=rolling_transitions[[#This Row],[PREVIOUS_SEGMENT]],1,0)</f>
        <v>0</v>
      </c>
    </row>
    <row r="872" spans="1:8">
      <c r="A872">
        <v>4</v>
      </c>
      <c r="B872" t="s">
        <v>13</v>
      </c>
      <c r="C872" t="s">
        <v>144</v>
      </c>
      <c r="D872" s="1">
        <v>44204</v>
      </c>
      <c r="E872">
        <v>3</v>
      </c>
      <c r="F872" s="17">
        <v>6</v>
      </c>
      <c r="G872">
        <v>50</v>
      </c>
      <c r="H872">
        <f>IF(rolling_transitions[[#This Row],[CURRENT_SEGMENT]]=rolling_transitions[[#This Row],[PREVIOUS_SEGMENT]],1,0)</f>
        <v>0</v>
      </c>
    </row>
    <row r="873" spans="1:8">
      <c r="A873">
        <v>1783700</v>
      </c>
      <c r="B873" t="s">
        <v>13</v>
      </c>
      <c r="C873" t="s">
        <v>13</v>
      </c>
      <c r="D873" s="1">
        <v>44204</v>
      </c>
      <c r="E873">
        <v>3</v>
      </c>
      <c r="F873" s="17">
        <v>3</v>
      </c>
      <c r="G873">
        <v>50</v>
      </c>
      <c r="H873">
        <f>IF(rolling_transitions[[#This Row],[CURRENT_SEGMENT]]=rolling_transitions[[#This Row],[PREVIOUS_SEGMENT]],1,0)</f>
        <v>1</v>
      </c>
    </row>
    <row r="874" spans="1:8">
      <c r="A874">
        <v>228304</v>
      </c>
      <c r="B874" t="s">
        <v>14</v>
      </c>
      <c r="C874" t="s">
        <v>12</v>
      </c>
      <c r="D874" s="1">
        <v>44204</v>
      </c>
      <c r="E874">
        <v>4</v>
      </c>
      <c r="F874" s="17">
        <v>2</v>
      </c>
      <c r="G874">
        <v>50</v>
      </c>
      <c r="H874">
        <f>IF(rolling_transitions[[#This Row],[CURRENT_SEGMENT]]=rolling_transitions[[#This Row],[PREVIOUS_SEGMENT]],1,0)</f>
        <v>0</v>
      </c>
    </row>
    <row r="875" spans="1:8">
      <c r="A875">
        <v>24268</v>
      </c>
      <c r="B875" t="s">
        <v>7</v>
      </c>
      <c r="C875" t="s">
        <v>14</v>
      </c>
      <c r="D875" s="1">
        <v>44547</v>
      </c>
      <c r="E875">
        <v>1</v>
      </c>
      <c r="F875" s="17">
        <v>4</v>
      </c>
      <c r="G875">
        <v>1</v>
      </c>
      <c r="H875">
        <f>IF(rolling_transitions[[#This Row],[CURRENT_SEGMENT]]=rolling_transitions[[#This Row],[PREVIOUS_SEGMENT]],1,0)</f>
        <v>0</v>
      </c>
    </row>
    <row r="876" spans="1:8">
      <c r="A876">
        <v>158577</v>
      </c>
      <c r="B876" t="s">
        <v>14</v>
      </c>
      <c r="C876" t="s">
        <v>13</v>
      </c>
      <c r="D876" s="1">
        <v>44547</v>
      </c>
      <c r="E876">
        <v>4</v>
      </c>
      <c r="F876" s="17">
        <v>3</v>
      </c>
      <c r="G876">
        <v>1</v>
      </c>
      <c r="H876">
        <f>IF(rolling_transitions[[#This Row],[CURRENT_SEGMENT]]=rolling_transitions[[#This Row],[PREVIOUS_SEGMENT]],1,0)</f>
        <v>0</v>
      </c>
    </row>
    <row r="877" spans="1:8">
      <c r="A877">
        <v>306555</v>
      </c>
      <c r="B877" t="s">
        <v>12</v>
      </c>
      <c r="C877" t="s">
        <v>14</v>
      </c>
      <c r="D877" s="1">
        <v>44547</v>
      </c>
      <c r="E877">
        <v>2</v>
      </c>
      <c r="F877" s="17">
        <v>4</v>
      </c>
      <c r="G877">
        <v>1</v>
      </c>
      <c r="H877">
        <f>IF(rolling_transitions[[#This Row],[CURRENT_SEGMENT]]=rolling_transitions[[#This Row],[PREVIOUS_SEGMENT]],1,0)</f>
        <v>0</v>
      </c>
    </row>
    <row r="878" spans="1:8">
      <c r="A878">
        <v>15</v>
      </c>
      <c r="B878" t="s">
        <v>13</v>
      </c>
      <c r="C878" t="s">
        <v>144</v>
      </c>
      <c r="D878" s="1">
        <v>44547</v>
      </c>
      <c r="E878">
        <v>3</v>
      </c>
      <c r="F878" s="17">
        <v>6</v>
      </c>
      <c r="G878">
        <v>1</v>
      </c>
      <c r="H878">
        <f>IF(rolling_transitions[[#This Row],[CURRENT_SEGMENT]]=rolling_transitions[[#This Row],[PREVIOUS_SEGMENT]],1,0)</f>
        <v>0</v>
      </c>
    </row>
    <row r="879" spans="1:8">
      <c r="A879">
        <v>496972</v>
      </c>
      <c r="B879" t="s">
        <v>144</v>
      </c>
      <c r="C879" t="s">
        <v>15</v>
      </c>
      <c r="D879" s="1">
        <v>44547</v>
      </c>
      <c r="E879">
        <v>6</v>
      </c>
      <c r="F879" s="17">
        <v>5</v>
      </c>
      <c r="G879">
        <v>1</v>
      </c>
      <c r="H879">
        <f>IF(rolling_transitions[[#This Row],[CURRENT_SEGMENT]]=rolling_transitions[[#This Row],[PREVIOUS_SEGMENT]],1,0)</f>
        <v>0</v>
      </c>
    </row>
    <row r="880" spans="1:8">
      <c r="A880">
        <v>208283</v>
      </c>
      <c r="B880" t="s">
        <v>14</v>
      </c>
      <c r="C880" t="s">
        <v>12</v>
      </c>
      <c r="D880" s="1">
        <v>44547</v>
      </c>
      <c r="E880">
        <v>4</v>
      </c>
      <c r="F880" s="17">
        <v>2</v>
      </c>
      <c r="G880">
        <v>1</v>
      </c>
      <c r="H880">
        <f>IF(rolling_transitions[[#This Row],[CURRENT_SEGMENT]]=rolling_transitions[[#This Row],[PREVIOUS_SEGMENT]],1,0)</f>
        <v>0</v>
      </c>
    </row>
    <row r="881" spans="1:8">
      <c r="A881">
        <v>1083</v>
      </c>
      <c r="B881" t="s">
        <v>13</v>
      </c>
      <c r="C881" t="s">
        <v>15</v>
      </c>
      <c r="D881" s="1">
        <v>44540</v>
      </c>
      <c r="E881">
        <v>3</v>
      </c>
      <c r="F881" s="17">
        <v>5</v>
      </c>
      <c r="G881">
        <v>2</v>
      </c>
      <c r="H881">
        <f>IF(rolling_transitions[[#This Row],[CURRENT_SEGMENT]]=rolling_transitions[[#This Row],[PREVIOUS_SEGMENT]],1,0)</f>
        <v>0</v>
      </c>
    </row>
    <row r="882" spans="1:8">
      <c r="A882">
        <v>19561</v>
      </c>
      <c r="B882" t="s">
        <v>12</v>
      </c>
      <c r="C882" t="s">
        <v>15</v>
      </c>
      <c r="D882" s="1">
        <v>44540</v>
      </c>
      <c r="E882">
        <v>2</v>
      </c>
      <c r="F882" s="17">
        <v>5</v>
      </c>
      <c r="G882">
        <v>2</v>
      </c>
      <c r="H882">
        <f>IF(rolling_transitions[[#This Row],[CURRENT_SEGMENT]]=rolling_transitions[[#This Row],[PREVIOUS_SEGMENT]],1,0)</f>
        <v>0</v>
      </c>
    </row>
    <row r="883" spans="1:8">
      <c r="A883">
        <v>4966</v>
      </c>
      <c r="B883" t="s">
        <v>15</v>
      </c>
      <c r="C883" t="s">
        <v>145</v>
      </c>
      <c r="D883" s="1">
        <v>44540</v>
      </c>
      <c r="E883">
        <v>5</v>
      </c>
      <c r="F883" s="17">
        <v>99</v>
      </c>
      <c r="G883">
        <v>2</v>
      </c>
      <c r="H883">
        <f>IF(rolling_transitions[[#This Row],[CURRENT_SEGMENT]]=rolling_transitions[[#This Row],[PREVIOUS_SEGMENT]],1,0)</f>
        <v>0</v>
      </c>
    </row>
    <row r="884" spans="1:8">
      <c r="A884">
        <v>2343691</v>
      </c>
      <c r="B884" t="s">
        <v>15</v>
      </c>
      <c r="C884" t="s">
        <v>15</v>
      </c>
      <c r="D884" s="1">
        <v>44540</v>
      </c>
      <c r="E884">
        <v>5</v>
      </c>
      <c r="F884" s="17">
        <v>5</v>
      </c>
      <c r="G884">
        <v>2</v>
      </c>
      <c r="H884">
        <f>IF(rolling_transitions[[#This Row],[CURRENT_SEGMENT]]=rolling_transitions[[#This Row],[PREVIOUS_SEGMENT]],1,0)</f>
        <v>1</v>
      </c>
    </row>
    <row r="885" spans="1:8">
      <c r="A885">
        <v>286040</v>
      </c>
      <c r="B885" t="s">
        <v>12</v>
      </c>
      <c r="C885" t="s">
        <v>14</v>
      </c>
      <c r="D885" s="1">
        <v>44540</v>
      </c>
      <c r="E885">
        <v>2</v>
      </c>
      <c r="F885" s="17">
        <v>4</v>
      </c>
      <c r="G885">
        <v>2</v>
      </c>
      <c r="H885">
        <f>IF(rolling_transitions[[#This Row],[CURRENT_SEGMENT]]=rolling_transitions[[#This Row],[PREVIOUS_SEGMENT]],1,0)</f>
        <v>0</v>
      </c>
    </row>
    <row r="886" spans="1:8">
      <c r="A886">
        <v>1672</v>
      </c>
      <c r="B886" t="s">
        <v>7</v>
      </c>
      <c r="C886" t="s">
        <v>15</v>
      </c>
      <c r="D886" s="1">
        <v>44540</v>
      </c>
      <c r="E886">
        <v>1</v>
      </c>
      <c r="F886" s="17">
        <v>5</v>
      </c>
      <c r="G886">
        <v>2</v>
      </c>
      <c r="H886">
        <f>IF(rolling_transitions[[#This Row],[CURRENT_SEGMENT]]=rolling_transitions[[#This Row],[PREVIOUS_SEGMENT]],1,0)</f>
        <v>0</v>
      </c>
    </row>
    <row r="887" spans="1:8">
      <c r="A887">
        <v>511030</v>
      </c>
      <c r="B887" t="s">
        <v>144</v>
      </c>
      <c r="C887" t="s">
        <v>15</v>
      </c>
      <c r="D887" s="1">
        <v>44540</v>
      </c>
      <c r="E887">
        <v>6</v>
      </c>
      <c r="F887" s="17">
        <v>5</v>
      </c>
      <c r="G887">
        <v>2</v>
      </c>
      <c r="H887">
        <f>IF(rolling_transitions[[#This Row],[CURRENT_SEGMENT]]=rolling_transitions[[#This Row],[PREVIOUS_SEGMENT]],1,0)</f>
        <v>0</v>
      </c>
    </row>
    <row r="888" spans="1:8">
      <c r="A888">
        <v>831</v>
      </c>
      <c r="B888" t="s">
        <v>144</v>
      </c>
      <c r="C888" t="s">
        <v>14</v>
      </c>
      <c r="D888" s="1">
        <v>44540</v>
      </c>
      <c r="E888">
        <v>6</v>
      </c>
      <c r="F888" s="17">
        <v>4</v>
      </c>
      <c r="G888">
        <v>2</v>
      </c>
      <c r="H888">
        <f>IF(rolling_transitions[[#This Row],[CURRENT_SEGMENT]]=rolling_transitions[[#This Row],[PREVIOUS_SEGMENT]],1,0)</f>
        <v>0</v>
      </c>
    </row>
    <row r="889" spans="1:8">
      <c r="A889">
        <v>3398</v>
      </c>
      <c r="B889" t="s">
        <v>12</v>
      </c>
      <c r="C889" t="s">
        <v>144</v>
      </c>
      <c r="D889" s="1">
        <v>44540</v>
      </c>
      <c r="E889">
        <v>2</v>
      </c>
      <c r="F889" s="17">
        <v>6</v>
      </c>
      <c r="G889">
        <v>2</v>
      </c>
      <c r="H889">
        <f>IF(rolling_transitions[[#This Row],[CURRENT_SEGMENT]]=rolling_transitions[[#This Row],[PREVIOUS_SEGMENT]],1,0)</f>
        <v>0</v>
      </c>
    </row>
    <row r="890" spans="1:8">
      <c r="A890">
        <v>7793</v>
      </c>
      <c r="B890" t="s">
        <v>13</v>
      </c>
      <c r="C890" t="s">
        <v>12</v>
      </c>
      <c r="D890" s="1">
        <v>44540</v>
      </c>
      <c r="E890">
        <v>3</v>
      </c>
      <c r="F890" s="17">
        <v>2</v>
      </c>
      <c r="G890">
        <v>2</v>
      </c>
      <c r="H890">
        <f>IF(rolling_transitions[[#This Row],[CURRENT_SEGMENT]]=rolling_transitions[[#This Row],[PREVIOUS_SEGMENT]],1,0)</f>
        <v>0</v>
      </c>
    </row>
    <row r="891" spans="1:8">
      <c r="A891">
        <v>1880557</v>
      </c>
      <c r="B891" t="s">
        <v>12</v>
      </c>
      <c r="C891" t="s">
        <v>12</v>
      </c>
      <c r="D891" s="1">
        <v>44540</v>
      </c>
      <c r="E891">
        <v>2</v>
      </c>
      <c r="F891" s="17">
        <v>2</v>
      </c>
      <c r="G891">
        <v>2</v>
      </c>
      <c r="H891">
        <f>IF(rolling_transitions[[#This Row],[CURRENT_SEGMENT]]=rolling_transitions[[#This Row],[PREVIOUS_SEGMENT]],1,0)</f>
        <v>1</v>
      </c>
    </row>
    <row r="892" spans="1:8">
      <c r="A892">
        <v>23546</v>
      </c>
      <c r="B892" t="s">
        <v>7</v>
      </c>
      <c r="C892" t="s">
        <v>14</v>
      </c>
      <c r="D892" s="1">
        <v>44540</v>
      </c>
      <c r="E892">
        <v>1</v>
      </c>
      <c r="F892" s="17">
        <v>4</v>
      </c>
      <c r="G892">
        <v>2</v>
      </c>
      <c r="H892">
        <f>IF(rolling_transitions[[#This Row],[CURRENT_SEGMENT]]=rolling_transitions[[#This Row],[PREVIOUS_SEGMENT]],1,0)</f>
        <v>0</v>
      </c>
    </row>
    <row r="893" spans="1:8">
      <c r="A893">
        <v>2989609</v>
      </c>
      <c r="B893" t="s">
        <v>7</v>
      </c>
      <c r="C893" t="s">
        <v>7</v>
      </c>
      <c r="D893" s="1">
        <v>44540</v>
      </c>
      <c r="E893">
        <v>1</v>
      </c>
      <c r="F893" s="17">
        <v>1</v>
      </c>
      <c r="G893">
        <v>2</v>
      </c>
      <c r="H893">
        <f>IF(rolling_transitions[[#This Row],[CURRENT_SEGMENT]]=rolling_transitions[[#This Row],[PREVIOUS_SEGMENT]],1,0)</f>
        <v>1</v>
      </c>
    </row>
    <row r="894" spans="1:8">
      <c r="A894">
        <v>12590</v>
      </c>
      <c r="B894" t="s">
        <v>14</v>
      </c>
      <c r="C894" t="s">
        <v>7</v>
      </c>
      <c r="D894" s="1">
        <v>44540</v>
      </c>
      <c r="E894">
        <v>4</v>
      </c>
      <c r="F894" s="17">
        <v>1</v>
      </c>
      <c r="G894">
        <v>2</v>
      </c>
      <c r="H894">
        <f>IF(rolling_transitions[[#This Row],[CURRENT_SEGMENT]]=rolling_transitions[[#This Row],[PREVIOUS_SEGMENT]],1,0)</f>
        <v>0</v>
      </c>
    </row>
    <row r="895" spans="1:8">
      <c r="A895">
        <v>5539</v>
      </c>
      <c r="B895" t="s">
        <v>12</v>
      </c>
      <c r="C895" t="s">
        <v>13</v>
      </c>
      <c r="D895" s="1">
        <v>44512</v>
      </c>
      <c r="E895">
        <v>2</v>
      </c>
      <c r="F895" s="17">
        <v>3</v>
      </c>
      <c r="G895">
        <v>6</v>
      </c>
      <c r="H895">
        <f>IF(rolling_transitions[[#This Row],[CURRENT_SEGMENT]]=rolling_transitions[[#This Row],[PREVIOUS_SEGMENT]],1,0)</f>
        <v>0</v>
      </c>
    </row>
    <row r="896" spans="1:8">
      <c r="A896">
        <v>6</v>
      </c>
      <c r="B896" t="s">
        <v>13</v>
      </c>
      <c r="C896" t="s">
        <v>144</v>
      </c>
      <c r="D896" s="1">
        <v>44512</v>
      </c>
      <c r="E896">
        <v>3</v>
      </c>
      <c r="F896" s="17">
        <v>6</v>
      </c>
      <c r="G896">
        <v>6</v>
      </c>
      <c r="H896">
        <f>IF(rolling_transitions[[#This Row],[CURRENT_SEGMENT]]=rolling_transitions[[#This Row],[PREVIOUS_SEGMENT]],1,0)</f>
        <v>0</v>
      </c>
    </row>
    <row r="897" spans="1:8">
      <c r="A897">
        <v>9766</v>
      </c>
      <c r="B897" t="s">
        <v>12</v>
      </c>
      <c r="C897" t="s">
        <v>145</v>
      </c>
      <c r="D897" s="1">
        <v>44512</v>
      </c>
      <c r="E897">
        <v>2</v>
      </c>
      <c r="F897" s="17">
        <v>99</v>
      </c>
      <c r="G897">
        <v>6</v>
      </c>
      <c r="H897">
        <f>IF(rolling_transitions[[#This Row],[CURRENT_SEGMENT]]=rolling_transitions[[#This Row],[PREVIOUS_SEGMENT]],1,0)</f>
        <v>0</v>
      </c>
    </row>
    <row r="898" spans="1:8">
      <c r="A898">
        <v>77707</v>
      </c>
      <c r="B898" t="s">
        <v>7</v>
      </c>
      <c r="C898" t="s">
        <v>13</v>
      </c>
      <c r="D898" s="1">
        <v>44512</v>
      </c>
      <c r="E898">
        <v>1</v>
      </c>
      <c r="F898" s="17">
        <v>3</v>
      </c>
      <c r="G898">
        <v>6</v>
      </c>
      <c r="H898">
        <f>IF(rolling_transitions[[#This Row],[CURRENT_SEGMENT]]=rolling_transitions[[#This Row],[PREVIOUS_SEGMENT]],1,0)</f>
        <v>0</v>
      </c>
    </row>
    <row r="899" spans="1:8">
      <c r="A899">
        <v>229545</v>
      </c>
      <c r="B899" t="s">
        <v>14</v>
      </c>
      <c r="C899" t="s">
        <v>15</v>
      </c>
      <c r="D899" s="1">
        <v>44512</v>
      </c>
      <c r="E899">
        <v>4</v>
      </c>
      <c r="F899" s="17">
        <v>5</v>
      </c>
      <c r="G899">
        <v>6</v>
      </c>
      <c r="H899">
        <f>IF(rolling_transitions[[#This Row],[CURRENT_SEGMENT]]=rolling_transitions[[#This Row],[PREVIOUS_SEGMENT]],1,0)</f>
        <v>0</v>
      </c>
    </row>
    <row r="900" spans="1:8">
      <c r="A900">
        <v>10856313</v>
      </c>
      <c r="B900" t="s">
        <v>144</v>
      </c>
      <c r="C900" t="s">
        <v>144</v>
      </c>
      <c r="D900" s="1">
        <v>44512</v>
      </c>
      <c r="E900">
        <v>6</v>
      </c>
      <c r="F900" s="17">
        <v>6</v>
      </c>
      <c r="G900">
        <v>6</v>
      </c>
      <c r="H900">
        <f>IF(rolling_transitions[[#This Row],[CURRENT_SEGMENT]]=rolling_transitions[[#This Row],[PREVIOUS_SEGMENT]],1,0)</f>
        <v>1</v>
      </c>
    </row>
    <row r="901" spans="1:8">
      <c r="A901">
        <v>917</v>
      </c>
      <c r="B901" t="s">
        <v>13</v>
      </c>
      <c r="C901" t="s">
        <v>15</v>
      </c>
      <c r="D901" s="1">
        <v>44512</v>
      </c>
      <c r="E901">
        <v>3</v>
      </c>
      <c r="F901" s="17">
        <v>5</v>
      </c>
      <c r="G901">
        <v>6</v>
      </c>
      <c r="H901">
        <f>IF(rolling_transitions[[#This Row],[CURRENT_SEGMENT]]=rolling_transitions[[#This Row],[PREVIOUS_SEGMENT]],1,0)</f>
        <v>0</v>
      </c>
    </row>
    <row r="902" spans="1:8">
      <c r="A902">
        <v>218454</v>
      </c>
      <c r="B902" t="s">
        <v>14</v>
      </c>
      <c r="C902" t="s">
        <v>12</v>
      </c>
      <c r="D902" s="1">
        <v>44512</v>
      </c>
      <c r="E902">
        <v>4</v>
      </c>
      <c r="F902" s="17">
        <v>2</v>
      </c>
      <c r="G902">
        <v>6</v>
      </c>
      <c r="H902">
        <f>IF(rolling_transitions[[#This Row],[CURRENT_SEGMENT]]=rolling_transitions[[#This Row],[PREVIOUS_SEGMENT]],1,0)</f>
        <v>0</v>
      </c>
    </row>
    <row r="903" spans="1:8">
      <c r="A903">
        <v>509829</v>
      </c>
      <c r="B903" t="s">
        <v>144</v>
      </c>
      <c r="C903" t="s">
        <v>15</v>
      </c>
      <c r="D903" s="1">
        <v>44512</v>
      </c>
      <c r="E903">
        <v>6</v>
      </c>
      <c r="F903" s="17">
        <v>5</v>
      </c>
      <c r="G903">
        <v>6</v>
      </c>
      <c r="H903">
        <f>IF(rolling_transitions[[#This Row],[CURRENT_SEGMENT]]=rolling_transitions[[#This Row],[PREVIOUS_SEGMENT]],1,0)</f>
        <v>0</v>
      </c>
    </row>
    <row r="904" spans="1:8">
      <c r="A904">
        <v>18442</v>
      </c>
      <c r="B904" t="s">
        <v>12</v>
      </c>
      <c r="C904" t="s">
        <v>15</v>
      </c>
      <c r="D904" s="1">
        <v>44512</v>
      </c>
      <c r="E904">
        <v>2</v>
      </c>
      <c r="F904" s="17">
        <v>5</v>
      </c>
      <c r="G904">
        <v>6</v>
      </c>
      <c r="H904">
        <f>IF(rolling_transitions[[#This Row],[CURRENT_SEGMENT]]=rolling_transitions[[#This Row],[PREVIOUS_SEGMENT]],1,0)</f>
        <v>0</v>
      </c>
    </row>
    <row r="905" spans="1:8">
      <c r="A905">
        <v>185855</v>
      </c>
      <c r="B905" t="s">
        <v>13</v>
      </c>
      <c r="C905" t="s">
        <v>14</v>
      </c>
      <c r="D905" s="1">
        <v>44512</v>
      </c>
      <c r="E905">
        <v>3</v>
      </c>
      <c r="F905" s="17">
        <v>4</v>
      </c>
      <c r="G905">
        <v>6</v>
      </c>
      <c r="H905">
        <f>IF(rolling_transitions[[#This Row],[CURRENT_SEGMENT]]=rolling_transitions[[#This Row],[PREVIOUS_SEGMENT]],1,0)</f>
        <v>0</v>
      </c>
    </row>
    <row r="906" spans="1:8">
      <c r="A906">
        <v>2483788</v>
      </c>
      <c r="B906" t="s">
        <v>15</v>
      </c>
      <c r="C906" t="s">
        <v>15</v>
      </c>
      <c r="D906" s="1">
        <v>44512</v>
      </c>
      <c r="E906">
        <v>5</v>
      </c>
      <c r="F906" s="17">
        <v>5</v>
      </c>
      <c r="G906">
        <v>6</v>
      </c>
      <c r="H906">
        <f>IF(rolling_transitions[[#This Row],[CURRENT_SEGMENT]]=rolling_transitions[[#This Row],[PREVIOUS_SEGMENT]],1,0)</f>
        <v>1</v>
      </c>
    </row>
    <row r="907" spans="1:8">
      <c r="A907">
        <v>270641</v>
      </c>
      <c r="B907" t="s">
        <v>14</v>
      </c>
      <c r="C907" t="s">
        <v>144</v>
      </c>
      <c r="D907" s="1">
        <v>44512</v>
      </c>
      <c r="E907">
        <v>4</v>
      </c>
      <c r="F907" s="17">
        <v>6</v>
      </c>
      <c r="G907">
        <v>6</v>
      </c>
      <c r="H907">
        <f>IF(rolling_transitions[[#This Row],[CURRENT_SEGMENT]]=rolling_transitions[[#This Row],[PREVIOUS_SEGMENT]],1,0)</f>
        <v>0</v>
      </c>
    </row>
    <row r="908" spans="1:8">
      <c r="A908">
        <v>54815</v>
      </c>
      <c r="B908" t="s">
        <v>15</v>
      </c>
      <c r="C908" t="s">
        <v>12</v>
      </c>
      <c r="D908" s="1">
        <v>44512</v>
      </c>
      <c r="E908">
        <v>5</v>
      </c>
      <c r="F908" s="17">
        <v>2</v>
      </c>
      <c r="G908">
        <v>6</v>
      </c>
      <c r="H908">
        <f>IF(rolling_transitions[[#This Row],[CURRENT_SEGMENT]]=rolling_transitions[[#This Row],[PREVIOUS_SEGMENT]],1,0)</f>
        <v>0</v>
      </c>
    </row>
    <row r="909" spans="1:8">
      <c r="A909">
        <v>157657</v>
      </c>
      <c r="B909" t="s">
        <v>14</v>
      </c>
      <c r="C909" t="s">
        <v>13</v>
      </c>
      <c r="D909" s="1">
        <v>44512</v>
      </c>
      <c r="E909">
        <v>4</v>
      </c>
      <c r="F909" s="17">
        <v>3</v>
      </c>
      <c r="G909">
        <v>6</v>
      </c>
      <c r="H909">
        <f>IF(rolling_transitions[[#This Row],[CURRENT_SEGMENT]]=rolling_transitions[[#This Row],[PREVIOUS_SEGMENT]],1,0)</f>
        <v>0</v>
      </c>
    </row>
    <row r="910" spans="1:8">
      <c r="A910">
        <v>204645</v>
      </c>
      <c r="B910" t="s">
        <v>14</v>
      </c>
      <c r="C910" t="s">
        <v>145</v>
      </c>
      <c r="D910" s="1">
        <v>44512</v>
      </c>
      <c r="E910">
        <v>4</v>
      </c>
      <c r="F910" s="17">
        <v>99</v>
      </c>
      <c r="G910">
        <v>6</v>
      </c>
      <c r="H910">
        <f>IF(rolling_transitions[[#This Row],[CURRENT_SEGMENT]]=rolling_transitions[[#This Row],[PREVIOUS_SEGMENT]],1,0)</f>
        <v>0</v>
      </c>
    </row>
    <row r="911" spans="1:8">
      <c r="A911">
        <v>16768</v>
      </c>
      <c r="B911" t="s">
        <v>15</v>
      </c>
      <c r="C911" t="s">
        <v>7</v>
      </c>
      <c r="D911" s="1">
        <v>44512</v>
      </c>
      <c r="E911">
        <v>5</v>
      </c>
      <c r="F911" s="17">
        <v>1</v>
      </c>
      <c r="G911">
        <v>6</v>
      </c>
      <c r="H911">
        <f>IF(rolling_transitions[[#This Row],[CURRENT_SEGMENT]]=rolling_transitions[[#This Row],[PREVIOUS_SEGMENT]],1,0)</f>
        <v>0</v>
      </c>
    </row>
    <row r="912" spans="1:8">
      <c r="A912">
        <v>79627</v>
      </c>
      <c r="B912" t="s">
        <v>13</v>
      </c>
      <c r="C912" t="s">
        <v>7</v>
      </c>
      <c r="D912" s="1">
        <v>44512</v>
      </c>
      <c r="E912">
        <v>3</v>
      </c>
      <c r="F912" s="17">
        <v>1</v>
      </c>
      <c r="G912">
        <v>6</v>
      </c>
      <c r="H912">
        <f>IF(rolling_transitions[[#This Row],[CURRENT_SEGMENT]]=rolling_transitions[[#This Row],[PREVIOUS_SEGMENT]],1,0)</f>
        <v>0</v>
      </c>
    </row>
    <row r="913" spans="1:8">
      <c r="A913">
        <v>806</v>
      </c>
      <c r="B913" t="s">
        <v>7</v>
      </c>
      <c r="C913" t="s">
        <v>145</v>
      </c>
      <c r="D913" s="1">
        <v>44512</v>
      </c>
      <c r="E913">
        <v>1</v>
      </c>
      <c r="F913" s="17">
        <v>99</v>
      </c>
      <c r="G913">
        <v>6</v>
      </c>
      <c r="H913">
        <f>IF(rolling_transitions[[#This Row],[CURRENT_SEGMENT]]=rolling_transitions[[#This Row],[PREVIOUS_SEGMENT]],1,0)</f>
        <v>0</v>
      </c>
    </row>
    <row r="914" spans="1:8">
      <c r="A914">
        <v>258151</v>
      </c>
      <c r="B914" t="s">
        <v>12</v>
      </c>
      <c r="C914" t="s">
        <v>14</v>
      </c>
      <c r="D914" s="1">
        <v>44512</v>
      </c>
      <c r="E914">
        <v>2</v>
      </c>
      <c r="F914" s="17">
        <v>4</v>
      </c>
      <c r="G914">
        <v>6</v>
      </c>
      <c r="H914">
        <f>IF(rolling_transitions[[#This Row],[CURRENT_SEGMENT]]=rolling_transitions[[#This Row],[PREVIOUS_SEGMENT]],1,0)</f>
        <v>0</v>
      </c>
    </row>
    <row r="915" spans="1:8">
      <c r="A915">
        <v>7</v>
      </c>
      <c r="B915" t="s">
        <v>13</v>
      </c>
      <c r="C915" t="s">
        <v>144</v>
      </c>
      <c r="D915" s="1">
        <v>44505</v>
      </c>
      <c r="E915">
        <v>3</v>
      </c>
      <c r="F915" s="17">
        <v>6</v>
      </c>
      <c r="G915">
        <v>7</v>
      </c>
      <c r="H915">
        <f>IF(rolling_transitions[[#This Row],[CURRENT_SEGMENT]]=rolling_transitions[[#This Row],[PREVIOUS_SEGMENT]],1,0)</f>
        <v>0</v>
      </c>
    </row>
    <row r="916" spans="1:8">
      <c r="A916">
        <v>2480098</v>
      </c>
      <c r="B916" t="s">
        <v>15</v>
      </c>
      <c r="C916" t="s">
        <v>15</v>
      </c>
      <c r="D916" s="1">
        <v>44505</v>
      </c>
      <c r="E916">
        <v>5</v>
      </c>
      <c r="F916" s="17">
        <v>5</v>
      </c>
      <c r="G916">
        <v>7</v>
      </c>
      <c r="H916">
        <f>IF(rolling_transitions[[#This Row],[CURRENT_SEGMENT]]=rolling_transitions[[#This Row],[PREVIOUS_SEGMENT]],1,0)</f>
        <v>1</v>
      </c>
    </row>
    <row r="917" spans="1:8">
      <c r="A917">
        <v>1438</v>
      </c>
      <c r="B917" t="s">
        <v>12</v>
      </c>
      <c r="C917" t="s">
        <v>144</v>
      </c>
      <c r="D917" s="1">
        <v>44505</v>
      </c>
      <c r="E917">
        <v>2</v>
      </c>
      <c r="F917" s="17">
        <v>6</v>
      </c>
      <c r="G917">
        <v>7</v>
      </c>
      <c r="H917">
        <f>IF(rolling_transitions[[#This Row],[CURRENT_SEGMENT]]=rolling_transitions[[#This Row],[PREVIOUS_SEGMENT]],1,0)</f>
        <v>0</v>
      </c>
    </row>
    <row r="918" spans="1:8">
      <c r="A918">
        <v>40</v>
      </c>
      <c r="B918" t="s">
        <v>7</v>
      </c>
      <c r="C918" t="s">
        <v>144</v>
      </c>
      <c r="D918" s="1">
        <v>44505</v>
      </c>
      <c r="E918">
        <v>1</v>
      </c>
      <c r="F918" s="17">
        <v>6</v>
      </c>
      <c r="G918">
        <v>7</v>
      </c>
      <c r="H918">
        <f>IF(rolling_transitions[[#This Row],[CURRENT_SEGMENT]]=rolling_transitions[[#This Row],[PREVIOUS_SEGMENT]],1,0)</f>
        <v>0</v>
      </c>
    </row>
    <row r="919" spans="1:8">
      <c r="A919">
        <v>2199249</v>
      </c>
      <c r="B919" t="s">
        <v>13</v>
      </c>
      <c r="C919" t="s">
        <v>13</v>
      </c>
      <c r="D919" s="1">
        <v>44505</v>
      </c>
      <c r="E919">
        <v>3</v>
      </c>
      <c r="F919" s="17">
        <v>3</v>
      </c>
      <c r="G919">
        <v>7</v>
      </c>
      <c r="H919">
        <f>IF(rolling_transitions[[#This Row],[CURRENT_SEGMENT]]=rolling_transitions[[#This Row],[PREVIOUS_SEGMENT]],1,0)</f>
        <v>1</v>
      </c>
    </row>
    <row r="920" spans="1:8">
      <c r="A920">
        <v>218536</v>
      </c>
      <c r="B920" t="s">
        <v>14</v>
      </c>
      <c r="C920" t="s">
        <v>12</v>
      </c>
      <c r="D920" s="1">
        <v>44505</v>
      </c>
      <c r="E920">
        <v>4</v>
      </c>
      <c r="F920" s="17">
        <v>2</v>
      </c>
      <c r="G920">
        <v>7</v>
      </c>
      <c r="H920">
        <f>IF(rolling_transitions[[#This Row],[CURRENT_SEGMENT]]=rolling_transitions[[#This Row],[PREVIOUS_SEGMENT]],1,0)</f>
        <v>0</v>
      </c>
    </row>
    <row r="921" spans="1:8">
      <c r="A921">
        <v>21472</v>
      </c>
      <c r="B921" t="s">
        <v>12</v>
      </c>
      <c r="C921" t="s">
        <v>15</v>
      </c>
      <c r="D921" s="1">
        <v>44505</v>
      </c>
      <c r="E921">
        <v>2</v>
      </c>
      <c r="F921" s="17">
        <v>5</v>
      </c>
      <c r="G921">
        <v>7</v>
      </c>
      <c r="H921">
        <f>IF(rolling_transitions[[#This Row],[CURRENT_SEGMENT]]=rolling_transitions[[#This Row],[PREVIOUS_SEGMENT]],1,0)</f>
        <v>0</v>
      </c>
    </row>
    <row r="922" spans="1:8">
      <c r="A922">
        <v>249203</v>
      </c>
      <c r="B922" t="s">
        <v>12</v>
      </c>
      <c r="C922" t="s">
        <v>14</v>
      </c>
      <c r="D922" s="1">
        <v>44449</v>
      </c>
      <c r="E922">
        <v>2</v>
      </c>
      <c r="F922" s="17">
        <v>4</v>
      </c>
      <c r="G922">
        <v>15</v>
      </c>
      <c r="H922">
        <f>IF(rolling_transitions[[#This Row],[CURRENT_SEGMENT]]=rolling_transitions[[#This Row],[PREVIOUS_SEGMENT]],1,0)</f>
        <v>0</v>
      </c>
    </row>
    <row r="923" spans="1:8">
      <c r="A923">
        <v>80804</v>
      </c>
      <c r="B923" t="s">
        <v>13</v>
      </c>
      <c r="C923" t="s">
        <v>7</v>
      </c>
      <c r="D923" s="1">
        <v>44449</v>
      </c>
      <c r="E923">
        <v>3</v>
      </c>
      <c r="F923" s="17">
        <v>1</v>
      </c>
      <c r="G923">
        <v>15</v>
      </c>
      <c r="H923">
        <f>IF(rolling_transitions[[#This Row],[CURRENT_SEGMENT]]=rolling_transitions[[#This Row],[PREVIOUS_SEGMENT]],1,0)</f>
        <v>0</v>
      </c>
    </row>
    <row r="924" spans="1:8">
      <c r="A924">
        <v>1685</v>
      </c>
      <c r="B924" t="s">
        <v>13</v>
      </c>
      <c r="C924" t="s">
        <v>15</v>
      </c>
      <c r="D924" s="1">
        <v>44449</v>
      </c>
      <c r="E924">
        <v>3</v>
      </c>
      <c r="F924" s="17">
        <v>5</v>
      </c>
      <c r="G924">
        <v>15</v>
      </c>
      <c r="H924">
        <f>IF(rolling_transitions[[#This Row],[CURRENT_SEGMENT]]=rolling_transitions[[#This Row],[PREVIOUS_SEGMENT]],1,0)</f>
        <v>0</v>
      </c>
    </row>
    <row r="925" spans="1:8">
      <c r="A925">
        <v>17230</v>
      </c>
      <c r="B925" t="s">
        <v>7</v>
      </c>
      <c r="C925" t="s">
        <v>14</v>
      </c>
      <c r="D925" s="1">
        <v>44449</v>
      </c>
      <c r="E925">
        <v>1</v>
      </c>
      <c r="F925" s="17">
        <v>4</v>
      </c>
      <c r="G925">
        <v>15</v>
      </c>
      <c r="H925">
        <f>IF(rolling_transitions[[#This Row],[CURRENT_SEGMENT]]=rolling_transitions[[#This Row],[PREVIOUS_SEGMENT]],1,0)</f>
        <v>0</v>
      </c>
    </row>
    <row r="926" spans="1:8">
      <c r="A926">
        <v>164066</v>
      </c>
      <c r="B926" t="s">
        <v>14</v>
      </c>
      <c r="C926" t="s">
        <v>13</v>
      </c>
      <c r="D926" s="1">
        <v>44449</v>
      </c>
      <c r="E926">
        <v>4</v>
      </c>
      <c r="F926" s="17">
        <v>3</v>
      </c>
      <c r="G926">
        <v>15</v>
      </c>
      <c r="H926">
        <f>IF(rolling_transitions[[#This Row],[CURRENT_SEGMENT]]=rolling_transitions[[#This Row],[PREVIOUS_SEGMENT]],1,0)</f>
        <v>0</v>
      </c>
    </row>
    <row r="927" spans="1:8">
      <c r="A927">
        <v>5779</v>
      </c>
      <c r="B927" t="s">
        <v>12</v>
      </c>
      <c r="C927" t="s">
        <v>13</v>
      </c>
      <c r="D927" s="1">
        <v>44449</v>
      </c>
      <c r="E927">
        <v>2</v>
      </c>
      <c r="F927" s="17">
        <v>3</v>
      </c>
      <c r="G927">
        <v>15</v>
      </c>
      <c r="H927">
        <f>IF(rolling_transitions[[#This Row],[CURRENT_SEGMENT]]=rolling_transitions[[#This Row],[PREVIOUS_SEGMENT]],1,0)</f>
        <v>0</v>
      </c>
    </row>
    <row r="928" spans="1:8">
      <c r="A928">
        <v>130001</v>
      </c>
      <c r="B928" t="s">
        <v>12</v>
      </c>
      <c r="C928" t="s">
        <v>7</v>
      </c>
      <c r="D928" s="1">
        <v>44449</v>
      </c>
      <c r="E928">
        <v>2</v>
      </c>
      <c r="F928" s="17">
        <v>1</v>
      </c>
      <c r="G928">
        <v>15</v>
      </c>
      <c r="H928">
        <f>IF(rolling_transitions[[#This Row],[CURRENT_SEGMENT]]=rolling_transitions[[#This Row],[PREVIOUS_SEGMENT]],1,0)</f>
        <v>0</v>
      </c>
    </row>
    <row r="929" spans="1:8">
      <c r="A929">
        <v>223161</v>
      </c>
      <c r="B929" t="s">
        <v>14</v>
      </c>
      <c r="C929" t="s">
        <v>12</v>
      </c>
      <c r="D929" s="1">
        <v>44449</v>
      </c>
      <c r="E929">
        <v>4</v>
      </c>
      <c r="F929" s="17">
        <v>2</v>
      </c>
      <c r="G929">
        <v>15</v>
      </c>
      <c r="H929">
        <f>IF(rolling_transitions[[#This Row],[CURRENT_SEGMENT]]=rolling_transitions[[#This Row],[PREVIOUS_SEGMENT]],1,0)</f>
        <v>0</v>
      </c>
    </row>
    <row r="930" spans="1:8">
      <c r="A930">
        <v>7838</v>
      </c>
      <c r="B930" t="s">
        <v>13</v>
      </c>
      <c r="C930" t="s">
        <v>12</v>
      </c>
      <c r="D930" s="1">
        <v>44449</v>
      </c>
      <c r="E930">
        <v>3</v>
      </c>
      <c r="F930" s="17">
        <v>2</v>
      </c>
      <c r="G930">
        <v>15</v>
      </c>
      <c r="H930">
        <f>IF(rolling_transitions[[#This Row],[CURRENT_SEGMENT]]=rolling_transitions[[#This Row],[PREVIOUS_SEGMENT]],1,0)</f>
        <v>0</v>
      </c>
    </row>
    <row r="931" spans="1:8">
      <c r="A931">
        <v>250268</v>
      </c>
      <c r="B931" t="s">
        <v>14</v>
      </c>
      <c r="C931" t="s">
        <v>15</v>
      </c>
      <c r="D931" s="1">
        <v>44449</v>
      </c>
      <c r="E931">
        <v>4</v>
      </c>
      <c r="F931" s="17">
        <v>5</v>
      </c>
      <c r="G931">
        <v>15</v>
      </c>
      <c r="H931">
        <f>IF(rolling_transitions[[#This Row],[CURRENT_SEGMENT]]=rolling_transitions[[#This Row],[PREVIOUS_SEGMENT]],1,0)</f>
        <v>0</v>
      </c>
    </row>
    <row r="932" spans="1:8">
      <c r="A932">
        <v>2135643</v>
      </c>
      <c r="B932" t="s">
        <v>13</v>
      </c>
      <c r="C932" t="s">
        <v>13</v>
      </c>
      <c r="D932" s="1">
        <v>44449</v>
      </c>
      <c r="E932">
        <v>3</v>
      </c>
      <c r="F932" s="17">
        <v>3</v>
      </c>
      <c r="G932">
        <v>15</v>
      </c>
      <c r="H932">
        <f>IF(rolling_transitions[[#This Row],[CURRENT_SEGMENT]]=rolling_transitions[[#This Row],[PREVIOUS_SEGMENT]],1,0)</f>
        <v>1</v>
      </c>
    </row>
    <row r="933" spans="1:8">
      <c r="A933">
        <v>43</v>
      </c>
      <c r="B933" t="s">
        <v>7</v>
      </c>
      <c r="C933" t="s">
        <v>144</v>
      </c>
      <c r="D933" s="1">
        <v>44449</v>
      </c>
      <c r="E933">
        <v>1</v>
      </c>
      <c r="F933" s="17">
        <v>6</v>
      </c>
      <c r="G933">
        <v>15</v>
      </c>
      <c r="H933">
        <f>IF(rolling_transitions[[#This Row],[CURRENT_SEGMENT]]=rolling_transitions[[#This Row],[PREVIOUS_SEGMENT]],1,0)</f>
        <v>0</v>
      </c>
    </row>
    <row r="934" spans="1:8">
      <c r="A934">
        <v>1433</v>
      </c>
      <c r="B934" t="s">
        <v>12</v>
      </c>
      <c r="C934" t="s">
        <v>144</v>
      </c>
      <c r="D934" s="1">
        <v>44449</v>
      </c>
      <c r="E934">
        <v>2</v>
      </c>
      <c r="F934" s="17">
        <v>6</v>
      </c>
      <c r="G934">
        <v>15</v>
      </c>
      <c r="H934">
        <f>IF(rolling_transitions[[#This Row],[CURRENT_SEGMENT]]=rolling_transitions[[#This Row],[PREVIOUS_SEGMENT]],1,0)</f>
        <v>0</v>
      </c>
    </row>
    <row r="935" spans="1:8">
      <c r="A935">
        <v>10319</v>
      </c>
      <c r="B935" t="s">
        <v>12</v>
      </c>
      <c r="C935" t="s">
        <v>145</v>
      </c>
      <c r="D935" s="1">
        <v>44449</v>
      </c>
      <c r="E935">
        <v>2</v>
      </c>
      <c r="F935" s="17">
        <v>99</v>
      </c>
      <c r="G935">
        <v>15</v>
      </c>
      <c r="H935">
        <f>IF(rolling_transitions[[#This Row],[CURRENT_SEGMENT]]=rolling_transitions[[#This Row],[PREVIOUS_SEGMENT]],1,0)</f>
        <v>0</v>
      </c>
    </row>
    <row r="936" spans="1:8">
      <c r="A936">
        <v>2433184</v>
      </c>
      <c r="B936" t="s">
        <v>15</v>
      </c>
      <c r="C936" t="s">
        <v>15</v>
      </c>
      <c r="D936" s="1">
        <v>44449</v>
      </c>
      <c r="E936">
        <v>5</v>
      </c>
      <c r="F936" s="17">
        <v>5</v>
      </c>
      <c r="G936">
        <v>15</v>
      </c>
      <c r="H936">
        <f>IF(rolling_transitions[[#This Row],[CURRENT_SEGMENT]]=rolling_transitions[[#This Row],[PREVIOUS_SEGMENT]],1,0)</f>
        <v>1</v>
      </c>
    </row>
    <row r="937" spans="1:8">
      <c r="A937">
        <v>2965644</v>
      </c>
      <c r="B937" t="s">
        <v>7</v>
      </c>
      <c r="C937" t="s">
        <v>7</v>
      </c>
      <c r="D937" s="1">
        <v>44449</v>
      </c>
      <c r="E937">
        <v>1</v>
      </c>
      <c r="F937" s="17">
        <v>1</v>
      </c>
      <c r="G937">
        <v>15</v>
      </c>
      <c r="H937">
        <f>IF(rolling_transitions[[#This Row],[CURRENT_SEGMENT]]=rolling_transitions[[#This Row],[PREVIOUS_SEGMENT]],1,0)</f>
        <v>1</v>
      </c>
    </row>
    <row r="938" spans="1:8">
      <c r="A938">
        <v>174421</v>
      </c>
      <c r="B938" t="s">
        <v>13</v>
      </c>
      <c r="C938" t="s">
        <v>14</v>
      </c>
      <c r="D938" s="1">
        <v>44449</v>
      </c>
      <c r="E938">
        <v>3</v>
      </c>
      <c r="F938" s="17">
        <v>4</v>
      </c>
      <c r="G938">
        <v>15</v>
      </c>
      <c r="H938">
        <f>IF(rolling_transitions[[#This Row],[CURRENT_SEGMENT]]=rolling_transitions[[#This Row],[PREVIOUS_SEGMENT]],1,0)</f>
        <v>0</v>
      </c>
    </row>
    <row r="939" spans="1:8">
      <c r="A939">
        <v>20184</v>
      </c>
      <c r="B939" t="s">
        <v>12</v>
      </c>
      <c r="C939" t="s">
        <v>15</v>
      </c>
      <c r="D939" s="1">
        <v>44449</v>
      </c>
      <c r="E939">
        <v>2</v>
      </c>
      <c r="F939" s="17">
        <v>5</v>
      </c>
      <c r="G939">
        <v>15</v>
      </c>
      <c r="H939">
        <f>IF(rolling_transitions[[#This Row],[CURRENT_SEGMENT]]=rolling_transitions[[#This Row],[PREVIOUS_SEGMENT]],1,0)</f>
        <v>0</v>
      </c>
    </row>
    <row r="940" spans="1:8">
      <c r="A940">
        <v>51353</v>
      </c>
      <c r="B940" t="s">
        <v>15</v>
      </c>
      <c r="C940" t="s">
        <v>12</v>
      </c>
      <c r="D940" s="1">
        <v>44449</v>
      </c>
      <c r="E940">
        <v>5</v>
      </c>
      <c r="F940" s="17">
        <v>2</v>
      </c>
      <c r="G940">
        <v>15</v>
      </c>
      <c r="H940">
        <f>IF(rolling_transitions[[#This Row],[CURRENT_SEGMENT]]=rolling_transitions[[#This Row],[PREVIOUS_SEGMENT]],1,0)</f>
        <v>0</v>
      </c>
    </row>
    <row r="941" spans="1:8">
      <c r="A941">
        <v>505708</v>
      </c>
      <c r="B941" t="s">
        <v>144</v>
      </c>
      <c r="C941" t="s">
        <v>15</v>
      </c>
      <c r="D941" s="1">
        <v>44449</v>
      </c>
      <c r="E941">
        <v>6</v>
      </c>
      <c r="F941" s="17">
        <v>5</v>
      </c>
      <c r="G941">
        <v>15</v>
      </c>
      <c r="H941">
        <f>IF(rolling_transitions[[#This Row],[CURRENT_SEGMENT]]=rolling_transitions[[#This Row],[PREVIOUS_SEGMENT]],1,0)</f>
        <v>0</v>
      </c>
    </row>
    <row r="942" spans="1:8">
      <c r="A942">
        <v>205726</v>
      </c>
      <c r="B942" t="s">
        <v>14</v>
      </c>
      <c r="C942" t="s">
        <v>145</v>
      </c>
      <c r="D942" s="1">
        <v>44449</v>
      </c>
      <c r="E942">
        <v>4</v>
      </c>
      <c r="F942" s="17">
        <v>99</v>
      </c>
      <c r="G942">
        <v>15</v>
      </c>
      <c r="H942">
        <f>IF(rolling_transitions[[#This Row],[CURRENT_SEGMENT]]=rolling_transitions[[#This Row],[PREVIOUS_SEGMENT]],1,0)</f>
        <v>0</v>
      </c>
    </row>
    <row r="943" spans="1:8">
      <c r="A943">
        <v>12769</v>
      </c>
      <c r="B943" t="s">
        <v>14</v>
      </c>
      <c r="C943" t="s">
        <v>7</v>
      </c>
      <c r="D943" s="1">
        <v>44449</v>
      </c>
      <c r="E943">
        <v>4</v>
      </c>
      <c r="F943" s="17">
        <v>1</v>
      </c>
      <c r="G943">
        <v>15</v>
      </c>
      <c r="H943">
        <f>IF(rolling_transitions[[#This Row],[CURRENT_SEGMENT]]=rolling_transitions[[#This Row],[PREVIOUS_SEGMENT]],1,0)</f>
        <v>0</v>
      </c>
    </row>
    <row r="944" spans="1:8">
      <c r="A944">
        <v>2469210</v>
      </c>
      <c r="B944" t="s">
        <v>15</v>
      </c>
      <c r="C944" t="s">
        <v>15</v>
      </c>
      <c r="D944" s="1">
        <v>44442</v>
      </c>
      <c r="E944">
        <v>5</v>
      </c>
      <c r="F944" s="17">
        <v>5</v>
      </c>
      <c r="G944">
        <v>16</v>
      </c>
      <c r="H944">
        <f>IF(rolling_transitions[[#This Row],[CURRENT_SEGMENT]]=rolling_transitions[[#This Row],[PREVIOUS_SEGMENT]],1,0)</f>
        <v>1</v>
      </c>
    </row>
    <row r="945" spans="1:8">
      <c r="A945">
        <v>502434</v>
      </c>
      <c r="B945" t="s">
        <v>144</v>
      </c>
      <c r="C945" t="s">
        <v>15</v>
      </c>
      <c r="D945" s="1">
        <v>44442</v>
      </c>
      <c r="E945">
        <v>6</v>
      </c>
      <c r="F945" s="17">
        <v>5</v>
      </c>
      <c r="G945">
        <v>16</v>
      </c>
      <c r="H945">
        <f>IF(rolling_transitions[[#This Row],[CURRENT_SEGMENT]]=rolling_transitions[[#This Row],[PREVIOUS_SEGMENT]],1,0)</f>
        <v>0</v>
      </c>
    </row>
    <row r="946" spans="1:8">
      <c r="A946">
        <v>688</v>
      </c>
      <c r="B946" t="s">
        <v>7</v>
      </c>
      <c r="C946" t="s">
        <v>145</v>
      </c>
      <c r="D946" s="1">
        <v>44442</v>
      </c>
      <c r="E946">
        <v>1</v>
      </c>
      <c r="F946" s="17">
        <v>99</v>
      </c>
      <c r="G946">
        <v>16</v>
      </c>
      <c r="H946">
        <f>IF(rolling_transitions[[#This Row],[CURRENT_SEGMENT]]=rolling_transitions[[#This Row],[PREVIOUS_SEGMENT]],1,0)</f>
        <v>0</v>
      </c>
    </row>
    <row r="947" spans="1:8">
      <c r="A947">
        <v>9608317</v>
      </c>
      <c r="B947" t="s">
        <v>14</v>
      </c>
      <c r="C947" t="s">
        <v>14</v>
      </c>
      <c r="D947" s="1">
        <v>44442</v>
      </c>
      <c r="E947">
        <v>4</v>
      </c>
      <c r="F947" s="17">
        <v>4</v>
      </c>
      <c r="G947">
        <v>16</v>
      </c>
      <c r="H947">
        <f>IF(rolling_transitions[[#This Row],[CURRENT_SEGMENT]]=rolling_transitions[[#This Row],[PREVIOUS_SEGMENT]],1,0)</f>
        <v>1</v>
      </c>
    </row>
    <row r="948" spans="1:8">
      <c r="A948">
        <v>255510</v>
      </c>
      <c r="B948" t="s">
        <v>14</v>
      </c>
      <c r="C948" t="s">
        <v>15</v>
      </c>
      <c r="D948" s="1">
        <v>44442</v>
      </c>
      <c r="E948">
        <v>4</v>
      </c>
      <c r="F948" s="17">
        <v>5</v>
      </c>
      <c r="G948">
        <v>16</v>
      </c>
      <c r="H948">
        <f>IF(rolling_transitions[[#This Row],[CURRENT_SEGMENT]]=rolling_transitions[[#This Row],[PREVIOUS_SEGMENT]],1,0)</f>
        <v>0</v>
      </c>
    </row>
    <row r="949" spans="1:8">
      <c r="A949">
        <v>305690</v>
      </c>
      <c r="B949" t="s">
        <v>14</v>
      </c>
      <c r="C949" t="s">
        <v>144</v>
      </c>
      <c r="D949" s="1">
        <v>44442</v>
      </c>
      <c r="E949">
        <v>4</v>
      </c>
      <c r="F949" s="17">
        <v>6</v>
      </c>
      <c r="G949">
        <v>16</v>
      </c>
      <c r="H949">
        <f>IF(rolling_transitions[[#This Row],[CURRENT_SEGMENT]]=rolling_transitions[[#This Row],[PREVIOUS_SEGMENT]],1,0)</f>
        <v>0</v>
      </c>
    </row>
    <row r="950" spans="1:8">
      <c r="A950">
        <v>657118</v>
      </c>
      <c r="B950" t="s">
        <v>15</v>
      </c>
      <c r="C950" t="s">
        <v>14</v>
      </c>
      <c r="D950" s="1">
        <v>44442</v>
      </c>
      <c r="E950">
        <v>5</v>
      </c>
      <c r="F950" s="17">
        <v>4</v>
      </c>
      <c r="G950">
        <v>16</v>
      </c>
      <c r="H950">
        <f>IF(rolling_transitions[[#This Row],[CURRENT_SEGMENT]]=rolling_transitions[[#This Row],[PREVIOUS_SEGMENT]],1,0)</f>
        <v>0</v>
      </c>
    </row>
    <row r="951" spans="1:8">
      <c r="A951">
        <v>10528973</v>
      </c>
      <c r="B951" t="s">
        <v>144</v>
      </c>
      <c r="C951" t="s">
        <v>144</v>
      </c>
      <c r="D951" s="1">
        <v>44442</v>
      </c>
      <c r="E951">
        <v>6</v>
      </c>
      <c r="F951" s="17">
        <v>6</v>
      </c>
      <c r="G951">
        <v>16</v>
      </c>
      <c r="H951">
        <f>IF(rolling_transitions[[#This Row],[CURRENT_SEGMENT]]=rolling_transitions[[#This Row],[PREVIOUS_SEGMENT]],1,0)</f>
        <v>1</v>
      </c>
    </row>
    <row r="952" spans="1:8">
      <c r="A952">
        <v>27</v>
      </c>
      <c r="B952" t="s">
        <v>7</v>
      </c>
      <c r="C952" t="s">
        <v>144</v>
      </c>
      <c r="D952" s="1">
        <v>44442</v>
      </c>
      <c r="E952">
        <v>1</v>
      </c>
      <c r="F952" s="17">
        <v>6</v>
      </c>
      <c r="G952">
        <v>16</v>
      </c>
      <c r="H952">
        <f>IF(rolling_transitions[[#This Row],[CURRENT_SEGMENT]]=rolling_transitions[[#This Row],[PREVIOUS_SEGMENT]],1,0)</f>
        <v>0</v>
      </c>
    </row>
    <row r="953" spans="1:8">
      <c r="A953">
        <v>188</v>
      </c>
      <c r="B953" t="s">
        <v>13</v>
      </c>
      <c r="C953" t="s">
        <v>145</v>
      </c>
      <c r="D953" s="1">
        <v>44442</v>
      </c>
      <c r="E953">
        <v>3</v>
      </c>
      <c r="F953" s="17">
        <v>99</v>
      </c>
      <c r="G953">
        <v>16</v>
      </c>
      <c r="H953">
        <f>IF(rolling_transitions[[#This Row],[CURRENT_SEGMENT]]=rolling_transitions[[#This Row],[PREVIOUS_SEGMENT]],1,0)</f>
        <v>0</v>
      </c>
    </row>
    <row r="954" spans="1:8">
      <c r="A954">
        <v>5253</v>
      </c>
      <c r="B954" t="s">
        <v>12</v>
      </c>
      <c r="C954" t="s">
        <v>13</v>
      </c>
      <c r="D954" s="1">
        <v>44442</v>
      </c>
      <c r="E954">
        <v>2</v>
      </c>
      <c r="F954" s="17">
        <v>3</v>
      </c>
      <c r="G954">
        <v>16</v>
      </c>
      <c r="H954">
        <f>IF(rolling_transitions[[#This Row],[CURRENT_SEGMENT]]=rolling_transitions[[#This Row],[PREVIOUS_SEGMENT]],1,0)</f>
        <v>0</v>
      </c>
    </row>
    <row r="955" spans="1:8">
      <c r="A955">
        <v>732329</v>
      </c>
      <c r="B955" t="s">
        <v>144</v>
      </c>
      <c r="C955" t="s">
        <v>15</v>
      </c>
      <c r="D955" s="1">
        <v>44274</v>
      </c>
      <c r="E955">
        <v>6</v>
      </c>
      <c r="F955" s="17">
        <v>5</v>
      </c>
      <c r="G955">
        <v>40</v>
      </c>
      <c r="H955">
        <f>IF(rolling_transitions[[#This Row],[CURRENT_SEGMENT]]=rolling_transitions[[#This Row],[PREVIOUS_SEGMENT]],1,0)</f>
        <v>0</v>
      </c>
    </row>
    <row r="956" spans="1:8">
      <c r="A956">
        <v>10168778</v>
      </c>
      <c r="B956" t="s">
        <v>144</v>
      </c>
      <c r="C956" t="s">
        <v>144</v>
      </c>
      <c r="D956" s="1">
        <v>44274</v>
      </c>
      <c r="E956">
        <v>6</v>
      </c>
      <c r="F956" s="17">
        <v>6</v>
      </c>
      <c r="G956">
        <v>40</v>
      </c>
      <c r="H956">
        <f>IF(rolling_transitions[[#This Row],[CURRENT_SEGMENT]]=rolling_transitions[[#This Row],[PREVIOUS_SEGMENT]],1,0)</f>
        <v>1</v>
      </c>
    </row>
    <row r="957" spans="1:8">
      <c r="A957">
        <v>277799</v>
      </c>
      <c r="B957" t="s">
        <v>14</v>
      </c>
      <c r="C957" t="s">
        <v>15</v>
      </c>
      <c r="D957" s="1">
        <v>44274</v>
      </c>
      <c r="E957">
        <v>4</v>
      </c>
      <c r="F957" s="17">
        <v>5</v>
      </c>
      <c r="G957">
        <v>40</v>
      </c>
      <c r="H957">
        <f>IF(rolling_transitions[[#This Row],[CURRENT_SEGMENT]]=rolling_transitions[[#This Row],[PREVIOUS_SEGMENT]],1,0)</f>
        <v>0</v>
      </c>
    </row>
    <row r="958" spans="1:8">
      <c r="A958">
        <v>23024</v>
      </c>
      <c r="B958" t="s">
        <v>12</v>
      </c>
      <c r="C958" t="s">
        <v>15</v>
      </c>
      <c r="D958" s="1">
        <v>44274</v>
      </c>
      <c r="E958">
        <v>2</v>
      </c>
      <c r="F958" s="17">
        <v>5</v>
      </c>
      <c r="G958">
        <v>40</v>
      </c>
      <c r="H958">
        <f>IF(rolling_transitions[[#This Row],[CURRENT_SEGMENT]]=rolling_transitions[[#This Row],[PREVIOUS_SEGMENT]],1,0)</f>
        <v>0</v>
      </c>
    </row>
    <row r="959" spans="1:8">
      <c r="A959">
        <v>689</v>
      </c>
      <c r="B959" t="s">
        <v>7</v>
      </c>
      <c r="C959" t="s">
        <v>145</v>
      </c>
      <c r="D959" s="1">
        <v>44274</v>
      </c>
      <c r="E959">
        <v>1</v>
      </c>
      <c r="F959" s="17">
        <v>99</v>
      </c>
      <c r="G959">
        <v>40</v>
      </c>
      <c r="H959">
        <f>IF(rolling_transitions[[#This Row],[CURRENT_SEGMENT]]=rolling_transitions[[#This Row],[PREVIOUS_SEGMENT]],1,0)</f>
        <v>0</v>
      </c>
    </row>
    <row r="960" spans="1:8">
      <c r="A960">
        <v>8469</v>
      </c>
      <c r="B960" t="s">
        <v>12</v>
      </c>
      <c r="C960" t="s">
        <v>145</v>
      </c>
      <c r="D960" s="1">
        <v>44274</v>
      </c>
      <c r="E960">
        <v>2</v>
      </c>
      <c r="F960" s="17">
        <v>99</v>
      </c>
      <c r="G960">
        <v>40</v>
      </c>
      <c r="H960">
        <f>IF(rolling_transitions[[#This Row],[CURRENT_SEGMENT]]=rolling_transitions[[#This Row],[PREVIOUS_SEGMENT]],1,0)</f>
        <v>0</v>
      </c>
    </row>
    <row r="961" spans="1:8">
      <c r="A961">
        <v>68105</v>
      </c>
      <c r="B961" t="s">
        <v>7</v>
      </c>
      <c r="C961" t="s">
        <v>13</v>
      </c>
      <c r="D961" s="1">
        <v>44274</v>
      </c>
      <c r="E961">
        <v>1</v>
      </c>
      <c r="F961" s="17">
        <v>3</v>
      </c>
      <c r="G961">
        <v>40</v>
      </c>
      <c r="H961">
        <f>IF(rolling_transitions[[#This Row],[CURRENT_SEGMENT]]=rolling_transitions[[#This Row],[PREVIOUS_SEGMENT]],1,0)</f>
        <v>0</v>
      </c>
    </row>
    <row r="962" spans="1:8">
      <c r="A962">
        <v>17154</v>
      </c>
      <c r="B962" t="s">
        <v>7</v>
      </c>
      <c r="C962" t="s">
        <v>14</v>
      </c>
      <c r="D962" s="1">
        <v>44274</v>
      </c>
      <c r="E962">
        <v>1</v>
      </c>
      <c r="F962" s="17">
        <v>4</v>
      </c>
      <c r="G962">
        <v>40</v>
      </c>
      <c r="H962">
        <f>IF(rolling_transitions[[#This Row],[CURRENT_SEGMENT]]=rolling_transitions[[#This Row],[PREVIOUS_SEGMENT]],1,0)</f>
        <v>0</v>
      </c>
    </row>
    <row r="963" spans="1:8">
      <c r="A963">
        <v>9446</v>
      </c>
      <c r="B963" t="s">
        <v>15</v>
      </c>
      <c r="C963" t="s">
        <v>13</v>
      </c>
      <c r="D963" s="1">
        <v>44274</v>
      </c>
      <c r="E963">
        <v>5</v>
      </c>
      <c r="F963" s="17">
        <v>3</v>
      </c>
      <c r="G963">
        <v>40</v>
      </c>
      <c r="H963">
        <f>IF(rolling_transitions[[#This Row],[CURRENT_SEGMENT]]=rolling_transitions[[#This Row],[PREVIOUS_SEGMENT]],1,0)</f>
        <v>0</v>
      </c>
    </row>
    <row r="964" spans="1:8">
      <c r="A964">
        <v>1428</v>
      </c>
      <c r="B964" t="s">
        <v>12</v>
      </c>
      <c r="C964" t="s">
        <v>144</v>
      </c>
      <c r="D964" s="1">
        <v>44274</v>
      </c>
      <c r="E964">
        <v>2</v>
      </c>
      <c r="F964" s="17">
        <v>6</v>
      </c>
      <c r="G964">
        <v>40</v>
      </c>
      <c r="H964">
        <f>IF(rolling_transitions[[#This Row],[CURRENT_SEGMENT]]=rolling_transitions[[#This Row],[PREVIOUS_SEGMENT]],1,0)</f>
        <v>0</v>
      </c>
    </row>
    <row r="965" spans="1:8">
      <c r="A965">
        <v>366090</v>
      </c>
      <c r="B965" t="s">
        <v>14</v>
      </c>
      <c r="C965" t="s">
        <v>144</v>
      </c>
      <c r="D965" s="1">
        <v>44274</v>
      </c>
      <c r="E965">
        <v>4</v>
      </c>
      <c r="F965" s="17">
        <v>6</v>
      </c>
      <c r="G965">
        <v>40</v>
      </c>
      <c r="H965">
        <f>IF(rolling_transitions[[#This Row],[CURRENT_SEGMENT]]=rolling_transitions[[#This Row],[PREVIOUS_SEGMENT]],1,0)</f>
        <v>0</v>
      </c>
    </row>
    <row r="966" spans="1:8">
      <c r="A966">
        <v>179324</v>
      </c>
      <c r="B966" t="s">
        <v>14</v>
      </c>
      <c r="C966" t="s">
        <v>145</v>
      </c>
      <c r="D966" s="1">
        <v>44274</v>
      </c>
      <c r="E966">
        <v>4</v>
      </c>
      <c r="F966" s="17">
        <v>99</v>
      </c>
      <c r="G966">
        <v>40</v>
      </c>
      <c r="H966">
        <f>IF(rolling_transitions[[#This Row],[CURRENT_SEGMENT]]=rolling_transitions[[#This Row],[PREVIOUS_SEGMENT]],1,0)</f>
        <v>0</v>
      </c>
    </row>
    <row r="967" spans="1:8">
      <c r="A967">
        <v>1136</v>
      </c>
      <c r="B967" t="s">
        <v>7</v>
      </c>
      <c r="C967" t="s">
        <v>15</v>
      </c>
      <c r="D967" s="1">
        <v>44274</v>
      </c>
      <c r="E967">
        <v>1</v>
      </c>
      <c r="F967" s="17">
        <v>5</v>
      </c>
      <c r="G967">
        <v>40</v>
      </c>
      <c r="H967">
        <f>IF(rolling_transitions[[#This Row],[CURRENT_SEGMENT]]=rolling_transitions[[#This Row],[PREVIOUS_SEGMENT]],1,0)</f>
        <v>0</v>
      </c>
    </row>
    <row r="968" spans="1:8">
      <c r="A968">
        <v>145395</v>
      </c>
      <c r="B968" t="s">
        <v>12</v>
      </c>
      <c r="C968" t="s">
        <v>7</v>
      </c>
      <c r="D968" s="1">
        <v>44274</v>
      </c>
      <c r="E968">
        <v>2</v>
      </c>
      <c r="F968" s="17">
        <v>1</v>
      </c>
      <c r="G968">
        <v>40</v>
      </c>
      <c r="H968">
        <f>IF(rolling_transitions[[#This Row],[CURRENT_SEGMENT]]=rolling_transitions[[#This Row],[PREVIOUS_SEGMENT]],1,0)</f>
        <v>0</v>
      </c>
    </row>
    <row r="969" spans="1:8">
      <c r="A969">
        <v>90903</v>
      </c>
      <c r="B969" t="s">
        <v>13</v>
      </c>
      <c r="C969" t="s">
        <v>7</v>
      </c>
      <c r="D969" s="1">
        <v>44274</v>
      </c>
      <c r="E969">
        <v>3</v>
      </c>
      <c r="F969" s="17">
        <v>1</v>
      </c>
      <c r="G969">
        <v>40</v>
      </c>
      <c r="H969">
        <f>IF(rolling_transitions[[#This Row],[CURRENT_SEGMENT]]=rolling_transitions[[#This Row],[PREVIOUS_SEGMENT]],1,0)</f>
        <v>0</v>
      </c>
    </row>
    <row r="970" spans="1:8">
      <c r="A970">
        <v>2357780</v>
      </c>
      <c r="B970" t="s">
        <v>15</v>
      </c>
      <c r="C970" t="s">
        <v>15</v>
      </c>
      <c r="D970" s="1">
        <v>44274</v>
      </c>
      <c r="E970">
        <v>5</v>
      </c>
      <c r="F970" s="17">
        <v>5</v>
      </c>
      <c r="G970">
        <v>40</v>
      </c>
      <c r="H970">
        <f>IF(rolling_transitions[[#This Row],[CURRENT_SEGMENT]]=rolling_transitions[[#This Row],[PREVIOUS_SEGMENT]],1,0)</f>
        <v>1</v>
      </c>
    </row>
    <row r="971" spans="1:8">
      <c r="A971">
        <v>155691</v>
      </c>
      <c r="B971" t="s">
        <v>13</v>
      </c>
      <c r="C971" t="s">
        <v>14</v>
      </c>
      <c r="D971" s="1">
        <v>44274</v>
      </c>
      <c r="E971">
        <v>3</v>
      </c>
      <c r="F971" s="17">
        <v>4</v>
      </c>
      <c r="G971">
        <v>40</v>
      </c>
      <c r="H971">
        <f>IF(rolling_transitions[[#This Row],[CURRENT_SEGMENT]]=rolling_transitions[[#This Row],[PREVIOUS_SEGMENT]],1,0)</f>
        <v>0</v>
      </c>
    </row>
    <row r="972" spans="1:8">
      <c r="A972">
        <v>8599034</v>
      </c>
      <c r="B972" t="s">
        <v>14</v>
      </c>
      <c r="C972" t="s">
        <v>14</v>
      </c>
      <c r="D972" s="1">
        <v>44274</v>
      </c>
      <c r="E972">
        <v>4</v>
      </c>
      <c r="F972" s="17">
        <v>4</v>
      </c>
      <c r="G972">
        <v>40</v>
      </c>
      <c r="H972">
        <f>IF(rolling_transitions[[#This Row],[CURRENT_SEGMENT]]=rolling_transitions[[#This Row],[PREVIOUS_SEGMENT]],1,0)</f>
        <v>1</v>
      </c>
    </row>
    <row r="973" spans="1:8">
      <c r="A973">
        <v>1367</v>
      </c>
      <c r="B973" t="s">
        <v>12</v>
      </c>
      <c r="C973" t="s">
        <v>144</v>
      </c>
      <c r="D973" s="1">
        <v>44267</v>
      </c>
      <c r="E973">
        <v>2</v>
      </c>
      <c r="F973" s="17">
        <v>6</v>
      </c>
      <c r="G973">
        <v>41</v>
      </c>
      <c r="H973">
        <f>IF(rolling_transitions[[#This Row],[CURRENT_SEGMENT]]=rolling_transitions[[#This Row],[PREVIOUS_SEGMENT]],1,0)</f>
        <v>0</v>
      </c>
    </row>
    <row r="974" spans="1:8">
      <c r="A974">
        <v>1983717</v>
      </c>
      <c r="B974" t="s">
        <v>12</v>
      </c>
      <c r="C974" t="s">
        <v>12</v>
      </c>
      <c r="D974" s="1">
        <v>44267</v>
      </c>
      <c r="E974">
        <v>2</v>
      </c>
      <c r="F974" s="17">
        <v>2</v>
      </c>
      <c r="G974">
        <v>41</v>
      </c>
      <c r="H974">
        <f>IF(rolling_transitions[[#This Row],[CURRENT_SEGMENT]]=rolling_transitions[[#This Row],[PREVIOUS_SEGMENT]],1,0)</f>
        <v>1</v>
      </c>
    </row>
    <row r="975" spans="1:8">
      <c r="A975">
        <v>1</v>
      </c>
      <c r="B975" t="s">
        <v>13</v>
      </c>
      <c r="C975" t="s">
        <v>144</v>
      </c>
      <c r="D975" s="1">
        <v>44267</v>
      </c>
      <c r="E975">
        <v>3</v>
      </c>
      <c r="F975" s="17">
        <v>6</v>
      </c>
      <c r="G975">
        <v>41</v>
      </c>
      <c r="H975">
        <f>IF(rolling_transitions[[#This Row],[CURRENT_SEGMENT]]=rolling_transitions[[#This Row],[PREVIOUS_SEGMENT]],1,0)</f>
        <v>0</v>
      </c>
    </row>
    <row r="976" spans="1:8">
      <c r="A976">
        <v>17898</v>
      </c>
      <c r="B976" t="s">
        <v>7</v>
      </c>
      <c r="C976" t="s">
        <v>14</v>
      </c>
      <c r="D976" s="1">
        <v>44267</v>
      </c>
      <c r="E976">
        <v>1</v>
      </c>
      <c r="F976" s="17">
        <v>4</v>
      </c>
      <c r="G976">
        <v>41</v>
      </c>
      <c r="H976">
        <f>IF(rolling_transitions[[#This Row],[CURRENT_SEGMENT]]=rolling_transitions[[#This Row],[PREVIOUS_SEGMENT]],1,0)</f>
        <v>0</v>
      </c>
    </row>
    <row r="977" spans="1:8">
      <c r="A977">
        <v>1675420</v>
      </c>
      <c r="B977" t="s">
        <v>13</v>
      </c>
      <c r="C977" t="s">
        <v>13</v>
      </c>
      <c r="D977" s="1">
        <v>44267</v>
      </c>
      <c r="E977">
        <v>3</v>
      </c>
      <c r="F977" s="17">
        <v>3</v>
      </c>
      <c r="G977">
        <v>41</v>
      </c>
      <c r="H977">
        <f>IF(rolling_transitions[[#This Row],[CURRENT_SEGMENT]]=rolling_transitions[[#This Row],[PREVIOUS_SEGMENT]],1,0)</f>
        <v>1</v>
      </c>
    </row>
    <row r="978" spans="1:8">
      <c r="A978">
        <v>7564</v>
      </c>
      <c r="B978" t="s">
        <v>13</v>
      </c>
      <c r="C978" t="s">
        <v>12</v>
      </c>
      <c r="D978" s="1">
        <v>44267</v>
      </c>
      <c r="E978">
        <v>3</v>
      </c>
      <c r="F978" s="17">
        <v>2</v>
      </c>
      <c r="G978">
        <v>41</v>
      </c>
      <c r="H978">
        <f>IF(rolling_transitions[[#This Row],[CURRENT_SEGMENT]]=rolling_transitions[[#This Row],[PREVIOUS_SEGMENT]],1,0)</f>
        <v>0</v>
      </c>
    </row>
    <row r="979" spans="1:8">
      <c r="A979">
        <v>1936</v>
      </c>
      <c r="B979" t="s">
        <v>7</v>
      </c>
      <c r="C979" t="s">
        <v>15</v>
      </c>
      <c r="D979" s="1">
        <v>44267</v>
      </c>
      <c r="E979">
        <v>1</v>
      </c>
      <c r="F979" s="17">
        <v>5</v>
      </c>
      <c r="G979">
        <v>41</v>
      </c>
      <c r="H979">
        <f>IF(rolling_transitions[[#This Row],[CURRENT_SEGMENT]]=rolling_transitions[[#This Row],[PREVIOUS_SEGMENT]],1,0)</f>
        <v>0</v>
      </c>
    </row>
    <row r="980" spans="1:8">
      <c r="A980">
        <v>8531</v>
      </c>
      <c r="B980" t="s">
        <v>12</v>
      </c>
      <c r="C980" t="s">
        <v>145</v>
      </c>
      <c r="D980" s="1">
        <v>44267</v>
      </c>
      <c r="E980">
        <v>2</v>
      </c>
      <c r="F980" s="17">
        <v>99</v>
      </c>
      <c r="G980">
        <v>41</v>
      </c>
      <c r="H980">
        <f>IF(rolling_transitions[[#This Row],[CURRENT_SEGMENT]]=rolling_transitions[[#This Row],[PREVIOUS_SEGMENT]],1,0)</f>
        <v>0</v>
      </c>
    </row>
    <row r="981" spans="1:8">
      <c r="A981">
        <v>71258</v>
      </c>
      <c r="B981" t="s">
        <v>7</v>
      </c>
      <c r="C981" t="s">
        <v>13</v>
      </c>
      <c r="D981" s="1">
        <v>44267</v>
      </c>
      <c r="E981">
        <v>1</v>
      </c>
      <c r="F981" s="17">
        <v>3</v>
      </c>
      <c r="G981">
        <v>41</v>
      </c>
      <c r="H981">
        <f>IF(rolling_transitions[[#This Row],[CURRENT_SEGMENT]]=rolling_transitions[[#This Row],[PREVIOUS_SEGMENT]],1,0)</f>
        <v>0</v>
      </c>
    </row>
    <row r="982" spans="1:8">
      <c r="A982">
        <v>259418</v>
      </c>
      <c r="B982" t="s">
        <v>12</v>
      </c>
      <c r="C982" t="s">
        <v>14</v>
      </c>
      <c r="D982" s="1">
        <v>44316</v>
      </c>
      <c r="E982">
        <v>2</v>
      </c>
      <c r="F982" s="17">
        <v>4</v>
      </c>
      <c r="G982">
        <v>34</v>
      </c>
      <c r="H982">
        <f>IF(rolling_transitions[[#This Row],[CURRENT_SEGMENT]]=rolling_transitions[[#This Row],[PREVIOUS_SEGMENT]],1,0)</f>
        <v>0</v>
      </c>
    </row>
    <row r="983" spans="1:8">
      <c r="A983">
        <v>179</v>
      </c>
      <c r="B983" t="s">
        <v>13</v>
      </c>
      <c r="C983" t="s">
        <v>145</v>
      </c>
      <c r="D983" s="1">
        <v>44316</v>
      </c>
      <c r="E983">
        <v>3</v>
      </c>
      <c r="F983" s="17">
        <v>99</v>
      </c>
      <c r="G983">
        <v>34</v>
      </c>
      <c r="H983">
        <f>IF(rolling_transitions[[#This Row],[CURRENT_SEGMENT]]=rolling_transitions[[#This Row],[PREVIOUS_SEGMENT]],1,0)</f>
        <v>0</v>
      </c>
    </row>
    <row r="984" spans="1:8">
      <c r="A984">
        <v>69423</v>
      </c>
      <c r="B984" t="s">
        <v>7</v>
      </c>
      <c r="C984" t="s">
        <v>13</v>
      </c>
      <c r="D984" s="1">
        <v>44316</v>
      </c>
      <c r="E984">
        <v>1</v>
      </c>
      <c r="F984" s="17">
        <v>3</v>
      </c>
      <c r="G984">
        <v>34</v>
      </c>
      <c r="H984">
        <f>IF(rolling_transitions[[#This Row],[CURRENT_SEGMENT]]=rolling_transitions[[#This Row],[PREVIOUS_SEGMENT]],1,0)</f>
        <v>0</v>
      </c>
    </row>
    <row r="985" spans="1:8">
      <c r="A985">
        <v>7957</v>
      </c>
      <c r="B985" t="s">
        <v>13</v>
      </c>
      <c r="C985" t="s">
        <v>12</v>
      </c>
      <c r="D985" s="1">
        <v>44316</v>
      </c>
      <c r="E985">
        <v>3</v>
      </c>
      <c r="F985" s="17">
        <v>2</v>
      </c>
      <c r="G985">
        <v>34</v>
      </c>
      <c r="H985">
        <f>IF(rolling_transitions[[#This Row],[CURRENT_SEGMENT]]=rolling_transitions[[#This Row],[PREVIOUS_SEGMENT]],1,0)</f>
        <v>0</v>
      </c>
    </row>
    <row r="986" spans="1:8">
      <c r="A986">
        <v>10954</v>
      </c>
      <c r="B986" t="s">
        <v>14</v>
      </c>
      <c r="C986" t="s">
        <v>7</v>
      </c>
      <c r="D986" s="1">
        <v>44316</v>
      </c>
      <c r="E986">
        <v>4</v>
      </c>
      <c r="F986" s="17">
        <v>1</v>
      </c>
      <c r="G986">
        <v>34</v>
      </c>
      <c r="H986">
        <f>IF(rolling_transitions[[#This Row],[CURRENT_SEGMENT]]=rolling_transitions[[#This Row],[PREVIOUS_SEGMENT]],1,0)</f>
        <v>0</v>
      </c>
    </row>
    <row r="987" spans="1:8">
      <c r="A987">
        <v>15704</v>
      </c>
      <c r="B987" t="s">
        <v>15</v>
      </c>
      <c r="C987" t="s">
        <v>7</v>
      </c>
      <c r="D987" s="1">
        <v>44316</v>
      </c>
      <c r="E987">
        <v>5</v>
      </c>
      <c r="F987" s="17">
        <v>1</v>
      </c>
      <c r="G987">
        <v>34</v>
      </c>
      <c r="H987">
        <f>IF(rolling_transitions[[#This Row],[CURRENT_SEGMENT]]=rolling_transitions[[#This Row],[PREVIOUS_SEGMENT]],1,0)</f>
        <v>0</v>
      </c>
    </row>
    <row r="988" spans="1:8">
      <c r="A988">
        <v>2012764</v>
      </c>
      <c r="B988" t="s">
        <v>15</v>
      </c>
      <c r="C988" t="s">
        <v>15</v>
      </c>
      <c r="D988" s="1">
        <v>44316</v>
      </c>
      <c r="E988">
        <v>5</v>
      </c>
      <c r="F988" s="17">
        <v>5</v>
      </c>
      <c r="G988">
        <v>34</v>
      </c>
      <c r="H988">
        <f>IF(rolling_transitions[[#This Row],[CURRENT_SEGMENT]]=rolling_transitions[[#This Row],[PREVIOUS_SEGMENT]],1,0)</f>
        <v>1</v>
      </c>
    </row>
    <row r="989" spans="1:8">
      <c r="A989">
        <v>4521</v>
      </c>
      <c r="B989" t="s">
        <v>12</v>
      </c>
      <c r="C989" t="s">
        <v>13</v>
      </c>
      <c r="D989" s="1">
        <v>44316</v>
      </c>
      <c r="E989">
        <v>2</v>
      </c>
      <c r="F989" s="17">
        <v>3</v>
      </c>
      <c r="G989">
        <v>34</v>
      </c>
      <c r="H989">
        <f>IF(rolling_transitions[[#This Row],[CURRENT_SEGMENT]]=rolling_transitions[[#This Row],[PREVIOUS_SEGMENT]],1,0)</f>
        <v>0</v>
      </c>
    </row>
    <row r="990" spans="1:8">
      <c r="A990">
        <v>130729</v>
      </c>
      <c r="B990" t="s">
        <v>14</v>
      </c>
      <c r="C990" t="s">
        <v>13</v>
      </c>
      <c r="D990" s="1">
        <v>44316</v>
      </c>
      <c r="E990">
        <v>4</v>
      </c>
      <c r="F990" s="17">
        <v>3</v>
      </c>
      <c r="G990">
        <v>34</v>
      </c>
      <c r="H990">
        <f>IF(rolling_transitions[[#This Row],[CURRENT_SEGMENT]]=rolling_transitions[[#This Row],[PREVIOUS_SEGMENT]],1,0)</f>
        <v>0</v>
      </c>
    </row>
    <row r="991" spans="1:8">
      <c r="A991">
        <v>181450</v>
      </c>
      <c r="B991" t="s">
        <v>14</v>
      </c>
      <c r="C991" t="s">
        <v>145</v>
      </c>
      <c r="D991" s="1">
        <v>44316</v>
      </c>
      <c r="E991">
        <v>4</v>
      </c>
      <c r="F991" s="17">
        <v>99</v>
      </c>
      <c r="G991">
        <v>34</v>
      </c>
      <c r="H991">
        <f>IF(rolling_transitions[[#This Row],[CURRENT_SEGMENT]]=rolling_transitions[[#This Row],[PREVIOUS_SEGMENT]],1,0)</f>
        <v>0</v>
      </c>
    </row>
    <row r="992" spans="1:8">
      <c r="A992">
        <v>894</v>
      </c>
      <c r="B992" t="s">
        <v>7</v>
      </c>
      <c r="C992" t="s">
        <v>15</v>
      </c>
      <c r="D992" s="1">
        <v>44316</v>
      </c>
      <c r="E992">
        <v>1</v>
      </c>
      <c r="F992" s="17">
        <v>5</v>
      </c>
      <c r="G992">
        <v>34</v>
      </c>
      <c r="H992">
        <f>IF(rolling_transitions[[#This Row],[CURRENT_SEGMENT]]=rolling_transitions[[#This Row],[PREVIOUS_SEGMENT]],1,0)</f>
        <v>0</v>
      </c>
    </row>
    <row r="993" spans="1:8">
      <c r="A993">
        <v>162537</v>
      </c>
      <c r="B993" t="s">
        <v>13</v>
      </c>
      <c r="C993" t="s">
        <v>14</v>
      </c>
      <c r="D993" s="1">
        <v>44316</v>
      </c>
      <c r="E993">
        <v>3</v>
      </c>
      <c r="F993" s="17">
        <v>4</v>
      </c>
      <c r="G993">
        <v>34</v>
      </c>
      <c r="H993">
        <f>IF(rolling_transitions[[#This Row],[CURRENT_SEGMENT]]=rolling_transitions[[#This Row],[PREVIOUS_SEGMENT]],1,0)</f>
        <v>0</v>
      </c>
    </row>
    <row r="994" spans="1:8">
      <c r="A994">
        <v>647</v>
      </c>
      <c r="B994" t="s">
        <v>13</v>
      </c>
      <c r="C994" t="s">
        <v>15</v>
      </c>
      <c r="D994" s="1">
        <v>44316</v>
      </c>
      <c r="E994">
        <v>3</v>
      </c>
      <c r="F994" s="17">
        <v>5</v>
      </c>
      <c r="G994">
        <v>34</v>
      </c>
      <c r="H994">
        <f>IF(rolling_transitions[[#This Row],[CURRENT_SEGMENT]]=rolling_transitions[[#This Row],[PREVIOUS_SEGMENT]],1,0)</f>
        <v>0</v>
      </c>
    </row>
    <row r="995" spans="1:8">
      <c r="A995">
        <v>12288</v>
      </c>
      <c r="B995" t="s">
        <v>15</v>
      </c>
      <c r="C995" t="s">
        <v>13</v>
      </c>
      <c r="D995" s="1">
        <v>44316</v>
      </c>
      <c r="E995">
        <v>5</v>
      </c>
      <c r="F995" s="17">
        <v>3</v>
      </c>
      <c r="G995">
        <v>34</v>
      </c>
      <c r="H995">
        <f>IF(rolling_transitions[[#This Row],[CURRENT_SEGMENT]]=rolling_transitions[[#This Row],[PREVIOUS_SEGMENT]],1,0)</f>
        <v>0</v>
      </c>
    </row>
    <row r="996" spans="1:8">
      <c r="A996">
        <v>147497</v>
      </c>
      <c r="B996" t="s">
        <v>7</v>
      </c>
      <c r="C996" t="s">
        <v>12</v>
      </c>
      <c r="D996" s="1">
        <v>44316</v>
      </c>
      <c r="E996">
        <v>1</v>
      </c>
      <c r="F996" s="17">
        <v>2</v>
      </c>
      <c r="G996">
        <v>34</v>
      </c>
      <c r="H996">
        <f>IF(rolling_transitions[[#This Row],[CURRENT_SEGMENT]]=rolling_transitions[[#This Row],[PREVIOUS_SEGMENT]],1,0)</f>
        <v>0</v>
      </c>
    </row>
    <row r="997" spans="1:8">
      <c r="A997">
        <v>79334</v>
      </c>
      <c r="B997" t="s">
        <v>13</v>
      </c>
      <c r="C997" t="s">
        <v>7</v>
      </c>
      <c r="D997" s="1">
        <v>44316</v>
      </c>
      <c r="E997">
        <v>3</v>
      </c>
      <c r="F997" s="17">
        <v>1</v>
      </c>
      <c r="G997">
        <v>34</v>
      </c>
      <c r="H997">
        <f>IF(rolling_transitions[[#This Row],[CURRENT_SEGMENT]]=rolling_transitions[[#This Row],[PREVIOUS_SEGMENT]],1,0)</f>
        <v>0</v>
      </c>
    </row>
    <row r="998" spans="1:8">
      <c r="A998">
        <v>585039</v>
      </c>
      <c r="B998" t="s">
        <v>15</v>
      </c>
      <c r="C998" t="s">
        <v>14</v>
      </c>
      <c r="D998" s="1">
        <v>44316</v>
      </c>
      <c r="E998">
        <v>5</v>
      </c>
      <c r="F998" s="17">
        <v>4</v>
      </c>
      <c r="G998">
        <v>34</v>
      </c>
      <c r="H998">
        <f>IF(rolling_transitions[[#This Row],[CURRENT_SEGMENT]]=rolling_transitions[[#This Row],[PREVIOUS_SEGMENT]],1,0)</f>
        <v>0</v>
      </c>
    </row>
    <row r="999" spans="1:8">
      <c r="A999">
        <v>8227</v>
      </c>
      <c r="B999" t="s">
        <v>12</v>
      </c>
      <c r="C999" t="s">
        <v>145</v>
      </c>
      <c r="D999" s="1">
        <v>44316</v>
      </c>
      <c r="E999">
        <v>2</v>
      </c>
      <c r="F999" s="17">
        <v>99</v>
      </c>
      <c r="G999">
        <v>34</v>
      </c>
      <c r="H999">
        <f>IF(rolling_transitions[[#This Row],[CURRENT_SEGMENT]]=rolling_transitions[[#This Row],[PREVIOUS_SEGMENT]],1,0)</f>
        <v>0</v>
      </c>
    </row>
    <row r="1000" spans="1:8">
      <c r="A1000">
        <v>3232241</v>
      </c>
      <c r="B1000" t="s">
        <v>7</v>
      </c>
      <c r="C1000" t="s">
        <v>7</v>
      </c>
      <c r="D1000" s="1">
        <v>44316</v>
      </c>
      <c r="E1000">
        <v>1</v>
      </c>
      <c r="F1000" s="17">
        <v>1</v>
      </c>
      <c r="G1000">
        <v>34</v>
      </c>
      <c r="H1000">
        <f>IF(rolling_transitions[[#This Row],[CURRENT_SEGMENT]]=rolling_transitions[[#This Row],[PREVIOUS_SEGMENT]],1,0)</f>
        <v>1</v>
      </c>
    </row>
    <row r="1001" spans="1:8">
      <c r="A1001">
        <v>9360446</v>
      </c>
      <c r="B1001" t="s">
        <v>14</v>
      </c>
      <c r="C1001" t="s">
        <v>14</v>
      </c>
      <c r="D1001" s="1">
        <v>44316</v>
      </c>
      <c r="E1001">
        <v>4</v>
      </c>
      <c r="F1001" s="17">
        <v>4</v>
      </c>
      <c r="G1001">
        <v>34</v>
      </c>
      <c r="H1001">
        <f>IF(rolling_transitions[[#This Row],[CURRENT_SEGMENT]]=rolling_transitions[[#This Row],[PREVIOUS_SEGMENT]],1,0)</f>
        <v>1</v>
      </c>
    </row>
    <row r="1002" spans="1:8">
      <c r="A1002">
        <v>15084</v>
      </c>
      <c r="B1002" t="s">
        <v>12</v>
      </c>
      <c r="C1002" t="s">
        <v>15</v>
      </c>
      <c r="D1002" s="1">
        <v>44316</v>
      </c>
      <c r="E1002">
        <v>2</v>
      </c>
      <c r="F1002" s="17">
        <v>5</v>
      </c>
      <c r="G1002">
        <v>34</v>
      </c>
      <c r="H1002">
        <f>IF(rolling_transitions[[#This Row],[CURRENT_SEGMENT]]=rolling_transitions[[#This Row],[PREVIOUS_SEGMENT]],1,0)</f>
        <v>0</v>
      </c>
    </row>
    <row r="1003" spans="1:8">
      <c r="A1003">
        <v>51658</v>
      </c>
      <c r="B1003" t="s">
        <v>15</v>
      </c>
      <c r="C1003" t="s">
        <v>12</v>
      </c>
      <c r="D1003" s="1">
        <v>44316</v>
      </c>
      <c r="E1003">
        <v>5</v>
      </c>
      <c r="F1003" s="17">
        <v>2</v>
      </c>
      <c r="G1003">
        <v>34</v>
      </c>
      <c r="H1003">
        <f>IF(rolling_transitions[[#This Row],[CURRENT_SEGMENT]]=rolling_transitions[[#This Row],[PREVIOUS_SEGMENT]],1,0)</f>
        <v>0</v>
      </c>
    </row>
    <row r="1004" spans="1:8">
      <c r="A1004">
        <v>122516</v>
      </c>
      <c r="B1004" t="s">
        <v>12</v>
      </c>
      <c r="C1004" t="s">
        <v>7</v>
      </c>
      <c r="D1004" s="1">
        <v>44316</v>
      </c>
      <c r="E1004">
        <v>2</v>
      </c>
      <c r="F1004" s="17">
        <v>1</v>
      </c>
      <c r="G1004">
        <v>34</v>
      </c>
      <c r="H1004">
        <f>IF(rolling_transitions[[#This Row],[CURRENT_SEGMENT]]=rolling_transitions[[#This Row],[PREVIOUS_SEGMENT]],1,0)</f>
        <v>0</v>
      </c>
    </row>
    <row r="1005" spans="1:8">
      <c r="A1005">
        <v>10355172</v>
      </c>
      <c r="B1005" t="s">
        <v>144</v>
      </c>
      <c r="C1005" t="s">
        <v>144</v>
      </c>
      <c r="D1005" s="1">
        <v>44316</v>
      </c>
      <c r="E1005">
        <v>6</v>
      </c>
      <c r="F1005" s="17">
        <v>6</v>
      </c>
      <c r="G1005">
        <v>34</v>
      </c>
      <c r="H1005">
        <f>IF(rolling_transitions[[#This Row],[CURRENT_SEGMENT]]=rolling_transitions[[#This Row],[PREVIOUS_SEGMENT]],1,0)</f>
        <v>1</v>
      </c>
    </row>
    <row r="1006" spans="1:8">
      <c r="A1006">
        <v>356564</v>
      </c>
      <c r="B1006" t="s">
        <v>14</v>
      </c>
      <c r="C1006" t="s">
        <v>144</v>
      </c>
      <c r="D1006" s="1">
        <v>44316</v>
      </c>
      <c r="E1006">
        <v>4</v>
      </c>
      <c r="F1006" s="17">
        <v>6</v>
      </c>
      <c r="G1006">
        <v>34</v>
      </c>
      <c r="H1006">
        <f>IF(rolling_transitions[[#This Row],[CURRENT_SEGMENT]]=rolling_transitions[[#This Row],[PREVIOUS_SEGMENT]],1,0)</f>
        <v>0</v>
      </c>
    </row>
    <row r="1007" spans="1:8">
      <c r="A1007">
        <v>1397</v>
      </c>
      <c r="B1007" t="s">
        <v>12</v>
      </c>
      <c r="C1007" t="s">
        <v>144</v>
      </c>
      <c r="D1007" s="1">
        <v>44316</v>
      </c>
      <c r="E1007">
        <v>2</v>
      </c>
      <c r="F1007" s="17">
        <v>6</v>
      </c>
      <c r="G1007">
        <v>34</v>
      </c>
      <c r="H1007">
        <f>IF(rolling_transitions[[#This Row],[CURRENT_SEGMENT]]=rolling_transitions[[#This Row],[PREVIOUS_SEGMENT]],1,0)</f>
        <v>0</v>
      </c>
    </row>
    <row r="1008" spans="1:8">
      <c r="A1008">
        <v>193661</v>
      </c>
      <c r="B1008" t="s">
        <v>14</v>
      </c>
      <c r="C1008" t="s">
        <v>15</v>
      </c>
      <c r="D1008" s="1">
        <v>44316</v>
      </c>
      <c r="E1008">
        <v>4</v>
      </c>
      <c r="F1008" s="17">
        <v>5</v>
      </c>
      <c r="G1008">
        <v>34</v>
      </c>
      <c r="H1008">
        <f>IF(rolling_transitions[[#This Row],[CURRENT_SEGMENT]]=rolling_transitions[[#This Row],[PREVIOUS_SEGMENT]],1,0)</f>
        <v>0</v>
      </c>
    </row>
    <row r="1009" spans="1:8">
      <c r="A1009">
        <v>16234</v>
      </c>
      <c r="B1009" t="s">
        <v>7</v>
      </c>
      <c r="C1009" t="s">
        <v>14</v>
      </c>
      <c r="D1009" s="1">
        <v>44316</v>
      </c>
      <c r="E1009">
        <v>1</v>
      </c>
      <c r="F1009" s="17">
        <v>4</v>
      </c>
      <c r="G1009">
        <v>34</v>
      </c>
      <c r="H1009">
        <f>IF(rolling_transitions[[#This Row],[CURRENT_SEGMENT]]=rolling_transitions[[#This Row],[PREVIOUS_SEGMENT]],1,0)</f>
        <v>0</v>
      </c>
    </row>
    <row r="1010" spans="1:8">
      <c r="A1010">
        <v>88290</v>
      </c>
      <c r="B1010" t="s">
        <v>7</v>
      </c>
      <c r="C1010" t="s">
        <v>13</v>
      </c>
      <c r="D1010" s="1">
        <v>44533</v>
      </c>
      <c r="E1010">
        <v>1</v>
      </c>
      <c r="F1010" s="17">
        <v>3</v>
      </c>
      <c r="G1010">
        <v>3</v>
      </c>
      <c r="H1010">
        <f>IF(rolling_transitions[[#This Row],[CURRENT_SEGMENT]]=rolling_transitions[[#This Row],[PREVIOUS_SEGMENT]],1,0)</f>
        <v>0</v>
      </c>
    </row>
    <row r="1011" spans="1:8">
      <c r="A1011">
        <v>1291</v>
      </c>
      <c r="B1011" t="s">
        <v>12</v>
      </c>
      <c r="C1011" t="s">
        <v>144</v>
      </c>
      <c r="D1011" s="1">
        <v>44533</v>
      </c>
      <c r="E1011">
        <v>2</v>
      </c>
      <c r="F1011" s="17">
        <v>6</v>
      </c>
      <c r="G1011">
        <v>3</v>
      </c>
      <c r="H1011">
        <f>IF(rolling_transitions[[#This Row],[CURRENT_SEGMENT]]=rolling_transitions[[#This Row],[PREVIOUS_SEGMENT]],1,0)</f>
        <v>0</v>
      </c>
    </row>
    <row r="1012" spans="1:8">
      <c r="A1012">
        <v>19188</v>
      </c>
      <c r="B1012" t="s">
        <v>12</v>
      </c>
      <c r="C1012" t="s">
        <v>15</v>
      </c>
      <c r="D1012" s="1">
        <v>44533</v>
      </c>
      <c r="E1012">
        <v>2</v>
      </c>
      <c r="F1012" s="17">
        <v>5</v>
      </c>
      <c r="G1012">
        <v>3</v>
      </c>
      <c r="H1012">
        <f>IF(rolling_transitions[[#This Row],[CURRENT_SEGMENT]]=rolling_transitions[[#This Row],[PREVIOUS_SEGMENT]],1,0)</f>
        <v>0</v>
      </c>
    </row>
    <row r="1013" spans="1:8">
      <c r="A1013">
        <v>634049</v>
      </c>
      <c r="B1013" t="s">
        <v>15</v>
      </c>
      <c r="C1013" t="s">
        <v>14</v>
      </c>
      <c r="D1013" s="1">
        <v>44533</v>
      </c>
      <c r="E1013">
        <v>5</v>
      </c>
      <c r="F1013" s="17">
        <v>4</v>
      </c>
      <c r="G1013">
        <v>3</v>
      </c>
      <c r="H1013">
        <f>IF(rolling_transitions[[#This Row],[CURRENT_SEGMENT]]=rolling_transitions[[#This Row],[PREVIOUS_SEGMENT]],1,0)</f>
        <v>0</v>
      </c>
    </row>
    <row r="1014" spans="1:8">
      <c r="A1014">
        <v>215918</v>
      </c>
      <c r="B1014" t="s">
        <v>14</v>
      </c>
      <c r="C1014" t="s">
        <v>145</v>
      </c>
      <c r="D1014" s="1">
        <v>44533</v>
      </c>
      <c r="E1014">
        <v>4</v>
      </c>
      <c r="F1014" s="17">
        <v>99</v>
      </c>
      <c r="G1014">
        <v>3</v>
      </c>
      <c r="H1014">
        <f>IF(rolling_transitions[[#This Row],[CURRENT_SEGMENT]]=rolling_transitions[[#This Row],[PREVIOUS_SEGMENT]],1,0)</f>
        <v>0</v>
      </c>
    </row>
    <row r="1015" spans="1:8">
      <c r="A1015">
        <v>20969</v>
      </c>
      <c r="B1015" t="s">
        <v>7</v>
      </c>
      <c r="C1015" t="s">
        <v>14</v>
      </c>
      <c r="D1015" s="1">
        <v>44533</v>
      </c>
      <c r="E1015">
        <v>1</v>
      </c>
      <c r="F1015" s="17">
        <v>4</v>
      </c>
      <c r="G1015">
        <v>3</v>
      </c>
      <c r="H1015">
        <f>IF(rolling_transitions[[#This Row],[CURRENT_SEGMENT]]=rolling_transitions[[#This Row],[PREVIOUS_SEGMENT]],1,0)</f>
        <v>0</v>
      </c>
    </row>
    <row r="1016" spans="1:8">
      <c r="A1016">
        <v>16221</v>
      </c>
      <c r="B1016" t="s">
        <v>15</v>
      </c>
      <c r="C1016" t="s">
        <v>13</v>
      </c>
      <c r="D1016" s="1">
        <v>44533</v>
      </c>
      <c r="E1016">
        <v>5</v>
      </c>
      <c r="F1016" s="17">
        <v>3</v>
      </c>
      <c r="G1016">
        <v>3</v>
      </c>
      <c r="H1016">
        <f>IF(rolling_transitions[[#This Row],[CURRENT_SEGMENT]]=rolling_transitions[[#This Row],[PREVIOUS_SEGMENT]],1,0)</f>
        <v>0</v>
      </c>
    </row>
    <row r="1017" spans="1:8">
      <c r="A1017">
        <v>236936</v>
      </c>
      <c r="B1017" t="s">
        <v>14</v>
      </c>
      <c r="C1017" t="s">
        <v>15</v>
      </c>
      <c r="D1017" s="1">
        <v>44533</v>
      </c>
      <c r="E1017">
        <v>4</v>
      </c>
      <c r="F1017" s="17">
        <v>5</v>
      </c>
      <c r="G1017">
        <v>3</v>
      </c>
      <c r="H1017">
        <f>IF(rolling_transitions[[#This Row],[CURRENT_SEGMENT]]=rolling_transitions[[#This Row],[PREVIOUS_SEGMENT]],1,0)</f>
        <v>0</v>
      </c>
    </row>
    <row r="1018" spans="1:8">
      <c r="A1018">
        <v>796</v>
      </c>
      <c r="B1018" t="s">
        <v>7</v>
      </c>
      <c r="C1018" t="s">
        <v>145</v>
      </c>
      <c r="D1018" s="1">
        <v>44533</v>
      </c>
      <c r="E1018">
        <v>1</v>
      </c>
      <c r="F1018" s="17">
        <v>99</v>
      </c>
      <c r="G1018">
        <v>3</v>
      </c>
      <c r="H1018">
        <f>IF(rolling_transitions[[#This Row],[CURRENT_SEGMENT]]=rolling_transitions[[#This Row],[PREVIOUS_SEGMENT]],1,0)</f>
        <v>0</v>
      </c>
    </row>
    <row r="1019" spans="1:8">
      <c r="A1019">
        <v>10990571</v>
      </c>
      <c r="B1019" t="s">
        <v>144</v>
      </c>
      <c r="C1019" t="s">
        <v>144</v>
      </c>
      <c r="D1019" s="1">
        <v>44533</v>
      </c>
      <c r="E1019">
        <v>6</v>
      </c>
      <c r="F1019" s="17">
        <v>6</v>
      </c>
      <c r="G1019">
        <v>3</v>
      </c>
      <c r="H1019">
        <f>IF(rolling_transitions[[#This Row],[CURRENT_SEGMENT]]=rolling_transitions[[#This Row],[PREVIOUS_SEGMENT]],1,0)</f>
        <v>1</v>
      </c>
    </row>
    <row r="1020" spans="1:8">
      <c r="A1020">
        <v>2963943</v>
      </c>
      <c r="B1020" t="s">
        <v>7</v>
      </c>
      <c r="C1020" t="s">
        <v>7</v>
      </c>
      <c r="D1020" s="1">
        <v>44533</v>
      </c>
      <c r="E1020">
        <v>1</v>
      </c>
      <c r="F1020" s="17">
        <v>1</v>
      </c>
      <c r="G1020">
        <v>3</v>
      </c>
      <c r="H1020">
        <f>IF(rolling_transitions[[#This Row],[CURRENT_SEGMENT]]=rolling_transitions[[#This Row],[PREVIOUS_SEGMENT]],1,0)</f>
        <v>1</v>
      </c>
    </row>
    <row r="1021" spans="1:8">
      <c r="A1021">
        <v>222639</v>
      </c>
      <c r="B1021" t="s">
        <v>14</v>
      </c>
      <c r="C1021" t="s">
        <v>12</v>
      </c>
      <c r="D1021" s="1">
        <v>44533</v>
      </c>
      <c r="E1021">
        <v>4</v>
      </c>
      <c r="F1021" s="17">
        <v>2</v>
      </c>
      <c r="G1021">
        <v>3</v>
      </c>
      <c r="H1021">
        <f>IF(rolling_transitions[[#This Row],[CURRENT_SEGMENT]]=rolling_transitions[[#This Row],[PREVIOUS_SEGMENT]],1,0)</f>
        <v>0</v>
      </c>
    </row>
    <row r="1022" spans="1:8">
      <c r="A1022">
        <v>15391</v>
      </c>
      <c r="B1022" t="s">
        <v>15</v>
      </c>
      <c r="C1022" t="s">
        <v>7</v>
      </c>
      <c r="D1022" s="1">
        <v>44533</v>
      </c>
      <c r="E1022">
        <v>5</v>
      </c>
      <c r="F1022" s="17">
        <v>1</v>
      </c>
      <c r="G1022">
        <v>3</v>
      </c>
      <c r="H1022">
        <f>IF(rolling_transitions[[#This Row],[CURRENT_SEGMENT]]=rolling_transitions[[#This Row],[PREVIOUS_SEGMENT]],1,0)</f>
        <v>0</v>
      </c>
    </row>
    <row r="1023" spans="1:8">
      <c r="A1023">
        <v>185513</v>
      </c>
      <c r="B1023" t="s">
        <v>13</v>
      </c>
      <c r="C1023" t="s">
        <v>14</v>
      </c>
      <c r="D1023" s="1">
        <v>44533</v>
      </c>
      <c r="E1023">
        <v>3</v>
      </c>
      <c r="F1023" s="17">
        <v>4</v>
      </c>
      <c r="G1023">
        <v>3</v>
      </c>
      <c r="H1023">
        <f>IF(rolling_transitions[[#This Row],[CURRENT_SEGMENT]]=rolling_transitions[[#This Row],[PREVIOUS_SEGMENT]],1,0)</f>
        <v>0</v>
      </c>
    </row>
    <row r="1024" spans="1:8">
      <c r="A1024">
        <v>285137</v>
      </c>
      <c r="B1024" t="s">
        <v>14</v>
      </c>
      <c r="C1024" t="s">
        <v>144</v>
      </c>
      <c r="D1024" s="1">
        <v>44533</v>
      </c>
      <c r="E1024">
        <v>4</v>
      </c>
      <c r="F1024" s="17">
        <v>6</v>
      </c>
      <c r="G1024">
        <v>3</v>
      </c>
      <c r="H1024">
        <f>IF(rolling_transitions[[#This Row],[CURRENT_SEGMENT]]=rolling_transitions[[#This Row],[PREVIOUS_SEGMENT]],1,0)</f>
        <v>0</v>
      </c>
    </row>
    <row r="1025" spans="1:8">
      <c r="A1025">
        <v>1124</v>
      </c>
      <c r="B1025" t="s">
        <v>7</v>
      </c>
      <c r="C1025" t="s">
        <v>15</v>
      </c>
      <c r="D1025" s="1">
        <v>44533</v>
      </c>
      <c r="E1025">
        <v>1</v>
      </c>
      <c r="F1025" s="17">
        <v>5</v>
      </c>
      <c r="G1025">
        <v>3</v>
      </c>
      <c r="H1025">
        <f>IF(rolling_transitions[[#This Row],[CURRENT_SEGMENT]]=rolling_transitions[[#This Row],[PREVIOUS_SEGMENT]],1,0)</f>
        <v>0</v>
      </c>
    </row>
    <row r="1026" spans="1:8">
      <c r="A1026">
        <v>144718</v>
      </c>
      <c r="B1026" t="s">
        <v>7</v>
      </c>
      <c r="C1026" t="s">
        <v>12</v>
      </c>
      <c r="D1026" s="1">
        <v>44533</v>
      </c>
      <c r="E1026">
        <v>1</v>
      </c>
      <c r="F1026" s="17">
        <v>2</v>
      </c>
      <c r="G1026">
        <v>3</v>
      </c>
      <c r="H1026">
        <f>IF(rolling_transitions[[#This Row],[CURRENT_SEGMENT]]=rolling_transitions[[#This Row],[PREVIOUS_SEGMENT]],1,0)</f>
        <v>0</v>
      </c>
    </row>
    <row r="1027" spans="1:8">
      <c r="A1027">
        <v>9529403</v>
      </c>
      <c r="B1027" t="s">
        <v>14</v>
      </c>
      <c r="C1027" t="s">
        <v>14</v>
      </c>
      <c r="D1027" s="1">
        <v>44533</v>
      </c>
      <c r="E1027">
        <v>4</v>
      </c>
      <c r="F1027" s="17">
        <v>4</v>
      </c>
      <c r="G1027">
        <v>3</v>
      </c>
      <c r="H1027">
        <f>IF(rolling_transitions[[#This Row],[CURRENT_SEGMENT]]=rolling_transitions[[#This Row],[PREVIOUS_SEGMENT]],1,0)</f>
        <v>1</v>
      </c>
    </row>
    <row r="1028" spans="1:8">
      <c r="A1028">
        <v>78642</v>
      </c>
      <c r="B1028" t="s">
        <v>13</v>
      </c>
      <c r="C1028" t="s">
        <v>7</v>
      </c>
      <c r="D1028" s="1">
        <v>44533</v>
      </c>
      <c r="E1028">
        <v>3</v>
      </c>
      <c r="F1028" s="17">
        <v>1</v>
      </c>
      <c r="G1028">
        <v>3</v>
      </c>
      <c r="H1028">
        <f>IF(rolling_transitions[[#This Row],[CURRENT_SEGMENT]]=rolling_transitions[[#This Row],[PREVIOUS_SEGMENT]],1,0)</f>
        <v>0</v>
      </c>
    </row>
    <row r="1029" spans="1:8">
      <c r="A1029">
        <v>8</v>
      </c>
      <c r="B1029" t="s">
        <v>13</v>
      </c>
      <c r="C1029" t="s">
        <v>144</v>
      </c>
      <c r="D1029" s="1">
        <v>44533</v>
      </c>
      <c r="E1029">
        <v>3</v>
      </c>
      <c r="F1029" s="17">
        <v>6</v>
      </c>
      <c r="G1029">
        <v>3</v>
      </c>
      <c r="H1029">
        <f>IF(rolling_transitions[[#This Row],[CURRENT_SEGMENT]]=rolling_transitions[[#This Row],[PREVIOUS_SEGMENT]],1,0)</f>
        <v>0</v>
      </c>
    </row>
    <row r="1030" spans="1:8">
      <c r="A1030">
        <v>7766</v>
      </c>
      <c r="B1030" t="s">
        <v>13</v>
      </c>
      <c r="C1030" t="s">
        <v>12</v>
      </c>
      <c r="D1030" s="1">
        <v>44533</v>
      </c>
      <c r="E1030">
        <v>3</v>
      </c>
      <c r="F1030" s="17">
        <v>2</v>
      </c>
      <c r="G1030">
        <v>3</v>
      </c>
      <c r="H1030">
        <f>IF(rolling_transitions[[#This Row],[CURRENT_SEGMENT]]=rolling_transitions[[#This Row],[PREVIOUS_SEGMENT]],1,0)</f>
        <v>0</v>
      </c>
    </row>
    <row r="1031" spans="1:8">
      <c r="A1031">
        <v>156122</v>
      </c>
      <c r="B1031" t="s">
        <v>14</v>
      </c>
      <c r="C1031" t="s">
        <v>13</v>
      </c>
      <c r="D1031" s="1">
        <v>44533</v>
      </c>
      <c r="E1031">
        <v>4</v>
      </c>
      <c r="F1031" s="17">
        <v>3</v>
      </c>
      <c r="G1031">
        <v>3</v>
      </c>
      <c r="H1031">
        <f>IF(rolling_transitions[[#This Row],[CURRENT_SEGMENT]]=rolling_transitions[[#This Row],[PREVIOUS_SEGMENT]],1,0)</f>
        <v>0</v>
      </c>
    </row>
    <row r="1032" spans="1:8">
      <c r="A1032">
        <v>531000</v>
      </c>
      <c r="B1032" t="s">
        <v>144</v>
      </c>
      <c r="C1032" t="s">
        <v>15</v>
      </c>
      <c r="D1032" s="1">
        <v>44533</v>
      </c>
      <c r="E1032">
        <v>6</v>
      </c>
      <c r="F1032" s="17">
        <v>5</v>
      </c>
      <c r="G1032">
        <v>3</v>
      </c>
      <c r="H1032">
        <f>IF(rolling_transitions[[#This Row],[CURRENT_SEGMENT]]=rolling_transitions[[#This Row],[PREVIOUS_SEGMENT]],1,0)</f>
        <v>0</v>
      </c>
    </row>
    <row r="1033" spans="1:8">
      <c r="A1033">
        <v>123434</v>
      </c>
      <c r="B1033" t="s">
        <v>12</v>
      </c>
      <c r="C1033" t="s">
        <v>7</v>
      </c>
      <c r="D1033" s="1">
        <v>44533</v>
      </c>
      <c r="E1033">
        <v>2</v>
      </c>
      <c r="F1033" s="17">
        <v>1</v>
      </c>
      <c r="G1033">
        <v>3</v>
      </c>
      <c r="H1033">
        <f>IF(rolling_transitions[[#This Row],[CURRENT_SEGMENT]]=rolling_transitions[[#This Row],[PREVIOUS_SEGMENT]],1,0)</f>
        <v>0</v>
      </c>
    </row>
    <row r="1034" spans="1:8">
      <c r="A1034">
        <v>1859151</v>
      </c>
      <c r="B1034" t="s">
        <v>12</v>
      </c>
      <c r="C1034" t="s">
        <v>12</v>
      </c>
      <c r="D1034" s="1">
        <v>44533</v>
      </c>
      <c r="E1034">
        <v>2</v>
      </c>
      <c r="F1034" s="17">
        <v>2</v>
      </c>
      <c r="G1034">
        <v>3</v>
      </c>
      <c r="H1034">
        <f>IF(rolling_transitions[[#This Row],[CURRENT_SEGMENT]]=rolling_transitions[[#This Row],[PREVIOUS_SEGMENT]],1,0)</f>
        <v>1</v>
      </c>
    </row>
    <row r="1035" spans="1:8">
      <c r="A1035">
        <v>2253143</v>
      </c>
      <c r="B1035" t="s">
        <v>13</v>
      </c>
      <c r="C1035" t="s">
        <v>13</v>
      </c>
      <c r="D1035" s="1">
        <v>44533</v>
      </c>
      <c r="E1035">
        <v>3</v>
      </c>
      <c r="F1035" s="17">
        <v>3</v>
      </c>
      <c r="G1035">
        <v>3</v>
      </c>
      <c r="H1035">
        <f>IF(rolling_transitions[[#This Row],[CURRENT_SEGMENT]]=rolling_transitions[[#This Row],[PREVIOUS_SEGMENT]],1,0)</f>
        <v>1</v>
      </c>
    </row>
    <row r="1036" spans="1:8">
      <c r="A1036">
        <v>972</v>
      </c>
      <c r="B1036" t="s">
        <v>13</v>
      </c>
      <c r="C1036" t="s">
        <v>15</v>
      </c>
      <c r="D1036" s="1">
        <v>44533</v>
      </c>
      <c r="E1036">
        <v>3</v>
      </c>
      <c r="F1036" s="17">
        <v>5</v>
      </c>
      <c r="G1036">
        <v>3</v>
      </c>
      <c r="H1036">
        <f>IF(rolling_transitions[[#This Row],[CURRENT_SEGMENT]]=rolling_transitions[[#This Row],[PREVIOUS_SEGMENT]],1,0)</f>
        <v>0</v>
      </c>
    </row>
    <row r="1037" spans="1:8">
      <c r="A1037">
        <v>5479</v>
      </c>
      <c r="B1037" t="s">
        <v>12</v>
      </c>
      <c r="C1037" t="s">
        <v>13</v>
      </c>
      <c r="D1037" s="1">
        <v>44533</v>
      </c>
      <c r="E1037">
        <v>2</v>
      </c>
      <c r="F1037" s="17">
        <v>3</v>
      </c>
      <c r="G1037">
        <v>3</v>
      </c>
      <c r="H1037">
        <f>IF(rolling_transitions[[#This Row],[CURRENT_SEGMENT]]=rolling_transitions[[#This Row],[PREVIOUS_SEGMENT]],1,0)</f>
        <v>0</v>
      </c>
    </row>
    <row r="1038" spans="1:8">
      <c r="A1038">
        <v>208</v>
      </c>
      <c r="B1038" t="s">
        <v>13</v>
      </c>
      <c r="C1038" t="s">
        <v>145</v>
      </c>
      <c r="D1038" s="1">
        <v>44533</v>
      </c>
      <c r="E1038">
        <v>3</v>
      </c>
      <c r="F1038" s="17">
        <v>99</v>
      </c>
      <c r="G1038">
        <v>3</v>
      </c>
      <c r="H1038">
        <f>IF(rolling_transitions[[#This Row],[CURRENT_SEGMENT]]=rolling_transitions[[#This Row],[PREVIOUS_SEGMENT]],1,0)</f>
        <v>0</v>
      </c>
    </row>
    <row r="1039" spans="1:8">
      <c r="A1039">
        <v>12346</v>
      </c>
      <c r="B1039" t="s">
        <v>14</v>
      </c>
      <c r="C1039" t="s">
        <v>7</v>
      </c>
      <c r="D1039" s="1">
        <v>44533</v>
      </c>
      <c r="E1039">
        <v>4</v>
      </c>
      <c r="F1039" s="17">
        <v>1</v>
      </c>
      <c r="G1039">
        <v>3</v>
      </c>
      <c r="H1039">
        <f>IF(rolling_transitions[[#This Row],[CURRENT_SEGMENT]]=rolling_transitions[[#This Row],[PREVIOUS_SEGMENT]],1,0)</f>
        <v>0</v>
      </c>
    </row>
    <row r="1040" spans="1:8">
      <c r="A1040">
        <v>280123</v>
      </c>
      <c r="B1040" t="s">
        <v>12</v>
      </c>
      <c r="C1040" t="s">
        <v>14</v>
      </c>
      <c r="D1040" s="1">
        <v>44533</v>
      </c>
      <c r="E1040">
        <v>2</v>
      </c>
      <c r="F1040" s="17">
        <v>4</v>
      </c>
      <c r="G1040">
        <v>3</v>
      </c>
      <c r="H1040">
        <f>IF(rolling_transitions[[#This Row],[CURRENT_SEGMENT]]=rolling_transitions[[#This Row],[PREVIOUS_SEGMENT]],1,0)</f>
        <v>0</v>
      </c>
    </row>
    <row r="1041" spans="1:8">
      <c r="A1041">
        <v>9508777</v>
      </c>
      <c r="B1041" t="s">
        <v>14</v>
      </c>
      <c r="C1041" t="s">
        <v>14</v>
      </c>
      <c r="D1041" s="1">
        <v>44204</v>
      </c>
      <c r="E1041">
        <v>4</v>
      </c>
      <c r="F1041" s="17">
        <v>4</v>
      </c>
      <c r="G1041">
        <v>50</v>
      </c>
      <c r="H1041">
        <f>IF(rolling_transitions[[#This Row],[CURRENT_SEGMENT]]=rolling_transitions[[#This Row],[PREVIOUS_SEGMENT]],1,0)</f>
        <v>1</v>
      </c>
    </row>
    <row r="1042" spans="1:8">
      <c r="A1042">
        <v>2163069</v>
      </c>
      <c r="B1042" t="s">
        <v>12</v>
      </c>
      <c r="C1042" t="s">
        <v>12</v>
      </c>
      <c r="D1042" s="1">
        <v>44204</v>
      </c>
      <c r="E1042">
        <v>2</v>
      </c>
      <c r="F1042" s="17">
        <v>2</v>
      </c>
      <c r="G1042">
        <v>50</v>
      </c>
      <c r="H1042">
        <f>IF(rolling_transitions[[#This Row],[CURRENT_SEGMENT]]=rolling_transitions[[#This Row],[PREVIOUS_SEGMENT]],1,0)</f>
        <v>1</v>
      </c>
    </row>
    <row r="1043" spans="1:8">
      <c r="A1043">
        <v>10668</v>
      </c>
      <c r="B1043" t="s">
        <v>14</v>
      </c>
      <c r="C1043" t="s">
        <v>7</v>
      </c>
      <c r="D1043" s="1">
        <v>44204</v>
      </c>
      <c r="E1043">
        <v>4</v>
      </c>
      <c r="F1043" s="17">
        <v>1</v>
      </c>
      <c r="G1043">
        <v>50</v>
      </c>
      <c r="H1043">
        <f>IF(rolling_transitions[[#This Row],[CURRENT_SEGMENT]]=rolling_transitions[[#This Row],[PREVIOUS_SEGMENT]],1,0)</f>
        <v>0</v>
      </c>
    </row>
    <row r="1044" spans="1:8">
      <c r="A1044">
        <v>50262</v>
      </c>
      <c r="B1044" t="s">
        <v>15</v>
      </c>
      <c r="C1044" t="s">
        <v>12</v>
      </c>
      <c r="D1044" s="1">
        <v>44204</v>
      </c>
      <c r="E1044">
        <v>5</v>
      </c>
      <c r="F1044" s="17">
        <v>2</v>
      </c>
      <c r="G1044">
        <v>50</v>
      </c>
      <c r="H1044">
        <f>IF(rolling_transitions[[#This Row],[CURRENT_SEGMENT]]=rolling_transitions[[#This Row],[PREVIOUS_SEGMENT]],1,0)</f>
        <v>0</v>
      </c>
    </row>
    <row r="1045" spans="1:8">
      <c r="A1045">
        <v>140714</v>
      </c>
      <c r="B1045" t="s">
        <v>14</v>
      </c>
      <c r="C1045" t="s">
        <v>13</v>
      </c>
      <c r="D1045" s="1">
        <v>44204</v>
      </c>
      <c r="E1045">
        <v>4</v>
      </c>
      <c r="F1045" s="17">
        <v>3</v>
      </c>
      <c r="G1045">
        <v>50</v>
      </c>
      <c r="H1045">
        <f>IF(rolling_transitions[[#This Row],[CURRENT_SEGMENT]]=rolling_transitions[[#This Row],[PREVIOUS_SEGMENT]],1,0)</f>
        <v>0</v>
      </c>
    </row>
    <row r="1046" spans="1:8">
      <c r="A1046">
        <v>6067</v>
      </c>
      <c r="B1046" t="s">
        <v>12</v>
      </c>
      <c r="C1046" t="s">
        <v>13</v>
      </c>
      <c r="D1046" s="1">
        <v>44204</v>
      </c>
      <c r="E1046">
        <v>2</v>
      </c>
      <c r="F1046" s="17">
        <v>3</v>
      </c>
      <c r="G1046">
        <v>50</v>
      </c>
      <c r="H1046">
        <f>IF(rolling_transitions[[#This Row],[CURRENT_SEGMENT]]=rolling_transitions[[#This Row],[PREVIOUS_SEGMENT]],1,0)</f>
        <v>0</v>
      </c>
    </row>
    <row r="1047" spans="1:8">
      <c r="A1047">
        <v>2395762</v>
      </c>
      <c r="B1047" t="s">
        <v>15</v>
      </c>
      <c r="C1047" t="s">
        <v>15</v>
      </c>
      <c r="D1047" s="1">
        <v>44204</v>
      </c>
      <c r="E1047">
        <v>5</v>
      </c>
      <c r="F1047" s="17">
        <v>5</v>
      </c>
      <c r="G1047">
        <v>50</v>
      </c>
      <c r="H1047">
        <f>IF(rolling_transitions[[#This Row],[CURRENT_SEGMENT]]=rolling_transitions[[#This Row],[PREVIOUS_SEGMENT]],1,0)</f>
        <v>1</v>
      </c>
    </row>
    <row r="1048" spans="1:8">
      <c r="A1048">
        <v>10433306</v>
      </c>
      <c r="B1048" t="s">
        <v>144</v>
      </c>
      <c r="C1048" t="s">
        <v>144</v>
      </c>
      <c r="D1048" s="1">
        <v>44204</v>
      </c>
      <c r="E1048">
        <v>6</v>
      </c>
      <c r="F1048" s="17">
        <v>6</v>
      </c>
      <c r="G1048">
        <v>50</v>
      </c>
      <c r="H1048">
        <f>IF(rolling_transitions[[#This Row],[CURRENT_SEGMENT]]=rolling_transitions[[#This Row],[PREVIOUS_SEGMENT]],1,0)</f>
        <v>1</v>
      </c>
    </row>
    <row r="1049" spans="1:8">
      <c r="A1049">
        <v>606890</v>
      </c>
      <c r="B1049" t="s">
        <v>15</v>
      </c>
      <c r="C1049" t="s">
        <v>14</v>
      </c>
      <c r="D1049" s="1">
        <v>44204</v>
      </c>
      <c r="E1049">
        <v>5</v>
      </c>
      <c r="F1049" s="17">
        <v>4</v>
      </c>
      <c r="G1049">
        <v>50</v>
      </c>
      <c r="H1049">
        <f>IF(rolling_transitions[[#This Row],[CURRENT_SEGMENT]]=rolling_transitions[[#This Row],[PREVIOUS_SEGMENT]],1,0)</f>
        <v>0</v>
      </c>
    </row>
    <row r="1050" spans="1:8">
      <c r="A1050">
        <v>717</v>
      </c>
      <c r="B1050" t="s">
        <v>13</v>
      </c>
      <c r="C1050" t="s">
        <v>15</v>
      </c>
      <c r="D1050" s="1">
        <v>44204</v>
      </c>
      <c r="E1050">
        <v>3</v>
      </c>
      <c r="F1050" s="17">
        <v>5</v>
      </c>
      <c r="G1050">
        <v>50</v>
      </c>
      <c r="H1050">
        <f>IF(rolling_transitions[[#This Row],[CURRENT_SEGMENT]]=rolling_transitions[[#This Row],[PREVIOUS_SEGMENT]],1,0)</f>
        <v>0</v>
      </c>
    </row>
    <row r="1051" spans="1:8">
      <c r="A1051">
        <v>136656</v>
      </c>
      <c r="B1051" t="s">
        <v>14</v>
      </c>
      <c r="C1051" t="s">
        <v>145</v>
      </c>
      <c r="D1051" s="1">
        <v>44204</v>
      </c>
      <c r="E1051">
        <v>4</v>
      </c>
      <c r="F1051" s="17">
        <v>99</v>
      </c>
      <c r="G1051">
        <v>50</v>
      </c>
      <c r="H1051">
        <f>IF(rolling_transitions[[#This Row],[CURRENT_SEGMENT]]=rolling_transitions[[#This Row],[PREVIOUS_SEGMENT]],1,0)</f>
        <v>0</v>
      </c>
    </row>
    <row r="1052" spans="1:8">
      <c r="A1052">
        <v>125737</v>
      </c>
      <c r="B1052" t="s">
        <v>13</v>
      </c>
      <c r="C1052" t="s">
        <v>14</v>
      </c>
      <c r="D1052" s="1">
        <v>44204</v>
      </c>
      <c r="E1052">
        <v>3</v>
      </c>
      <c r="F1052" s="17">
        <v>4</v>
      </c>
      <c r="G1052">
        <v>50</v>
      </c>
      <c r="H1052">
        <f>IF(rolling_transitions[[#This Row],[CURRENT_SEGMENT]]=rolling_transitions[[#This Row],[PREVIOUS_SEGMENT]],1,0)</f>
        <v>0</v>
      </c>
    </row>
    <row r="1053" spans="1:8">
      <c r="A1053">
        <v>65847</v>
      </c>
      <c r="B1053" t="s">
        <v>13</v>
      </c>
      <c r="C1053" t="s">
        <v>7</v>
      </c>
      <c r="D1053" s="1">
        <v>44204</v>
      </c>
      <c r="E1053">
        <v>3</v>
      </c>
      <c r="F1053" s="17">
        <v>1</v>
      </c>
      <c r="G1053">
        <v>50</v>
      </c>
      <c r="H1053">
        <f>IF(rolling_transitions[[#This Row],[CURRENT_SEGMENT]]=rolling_transitions[[#This Row],[PREVIOUS_SEGMENT]],1,0)</f>
        <v>0</v>
      </c>
    </row>
    <row r="1054" spans="1:8">
      <c r="A1054">
        <v>143691</v>
      </c>
      <c r="B1054" t="s">
        <v>7</v>
      </c>
      <c r="C1054" t="s">
        <v>12</v>
      </c>
      <c r="D1054" s="1">
        <v>44204</v>
      </c>
      <c r="E1054">
        <v>1</v>
      </c>
      <c r="F1054" s="17">
        <v>2</v>
      </c>
      <c r="G1054">
        <v>50</v>
      </c>
      <c r="H1054">
        <f>IF(rolling_transitions[[#This Row],[CURRENT_SEGMENT]]=rolling_transitions[[#This Row],[PREVIOUS_SEGMENT]],1,0)</f>
        <v>0</v>
      </c>
    </row>
    <row r="1055" spans="1:8">
      <c r="A1055">
        <v>16113</v>
      </c>
      <c r="B1055" t="s">
        <v>15</v>
      </c>
      <c r="C1055" t="s">
        <v>7</v>
      </c>
      <c r="D1055" s="1">
        <v>44204</v>
      </c>
      <c r="E1055">
        <v>5</v>
      </c>
      <c r="F1055" s="17">
        <v>1</v>
      </c>
      <c r="G1055">
        <v>50</v>
      </c>
      <c r="H1055">
        <f>IF(rolling_transitions[[#This Row],[CURRENT_SEGMENT]]=rolling_transitions[[#This Row],[PREVIOUS_SEGMENT]],1,0)</f>
        <v>0</v>
      </c>
    </row>
    <row r="1056" spans="1:8">
      <c r="A1056">
        <v>140668</v>
      </c>
      <c r="B1056" t="s">
        <v>12</v>
      </c>
      <c r="C1056" t="s">
        <v>7</v>
      </c>
      <c r="D1056" s="1">
        <v>44204</v>
      </c>
      <c r="E1056">
        <v>2</v>
      </c>
      <c r="F1056" s="17">
        <v>1</v>
      </c>
      <c r="G1056">
        <v>50</v>
      </c>
      <c r="H1056">
        <f>IF(rolling_transitions[[#This Row],[CURRENT_SEGMENT]]=rolling_transitions[[#This Row],[PREVIOUS_SEGMENT]],1,0)</f>
        <v>0</v>
      </c>
    </row>
    <row r="1057" spans="1:8">
      <c r="A1057">
        <v>16193</v>
      </c>
      <c r="B1057" t="s">
        <v>15</v>
      </c>
      <c r="C1057" t="s">
        <v>7</v>
      </c>
      <c r="D1057" s="1">
        <v>44197</v>
      </c>
      <c r="E1057">
        <v>5</v>
      </c>
      <c r="F1057" s="17">
        <v>1</v>
      </c>
      <c r="G1057">
        <v>51</v>
      </c>
      <c r="H1057">
        <f>IF(rolling_transitions[[#This Row],[CURRENT_SEGMENT]]=rolling_transitions[[#This Row],[PREVIOUS_SEGMENT]],1,0)</f>
        <v>0</v>
      </c>
    </row>
    <row r="1058" spans="1:8">
      <c r="A1058">
        <v>14898</v>
      </c>
      <c r="B1058" t="s">
        <v>15</v>
      </c>
      <c r="C1058" t="s">
        <v>13</v>
      </c>
      <c r="D1058" s="1">
        <v>44197</v>
      </c>
      <c r="E1058">
        <v>5</v>
      </c>
      <c r="F1058" s="17">
        <v>3</v>
      </c>
      <c r="G1058">
        <v>51</v>
      </c>
      <c r="H1058">
        <f>IF(rolling_transitions[[#This Row],[CURRENT_SEGMENT]]=rolling_transitions[[#This Row],[PREVIOUS_SEGMENT]],1,0)</f>
        <v>0</v>
      </c>
    </row>
    <row r="1059" spans="1:8">
      <c r="A1059">
        <v>574</v>
      </c>
      <c r="B1059" t="s">
        <v>7</v>
      </c>
      <c r="C1059" t="s">
        <v>15</v>
      </c>
      <c r="D1059" s="1">
        <v>44197</v>
      </c>
      <c r="E1059">
        <v>1</v>
      </c>
      <c r="F1059" s="17">
        <v>5</v>
      </c>
      <c r="G1059">
        <v>51</v>
      </c>
      <c r="H1059">
        <f>IF(rolling_transitions[[#This Row],[CURRENT_SEGMENT]]=rolling_transitions[[#This Row],[PREVIOUS_SEGMENT]],1,0)</f>
        <v>0</v>
      </c>
    </row>
    <row r="1060" spans="1:8">
      <c r="A1060">
        <v>80</v>
      </c>
      <c r="B1060" t="s">
        <v>13</v>
      </c>
      <c r="C1060" t="s">
        <v>145</v>
      </c>
      <c r="D1060" s="1">
        <v>44197</v>
      </c>
      <c r="E1060">
        <v>3</v>
      </c>
      <c r="F1060" s="17">
        <v>99</v>
      </c>
      <c r="G1060">
        <v>51</v>
      </c>
      <c r="H1060">
        <f>IF(rolling_transitions[[#This Row],[CURRENT_SEGMENT]]=rolling_transitions[[#This Row],[PREVIOUS_SEGMENT]],1,0)</f>
        <v>0</v>
      </c>
    </row>
    <row r="1061" spans="1:8">
      <c r="A1061">
        <v>120301</v>
      </c>
      <c r="B1061" t="s">
        <v>7</v>
      </c>
      <c r="C1061" t="s">
        <v>12</v>
      </c>
      <c r="D1061" s="1">
        <v>44197</v>
      </c>
      <c r="E1061">
        <v>1</v>
      </c>
      <c r="F1061" s="17">
        <v>2</v>
      </c>
      <c r="G1061">
        <v>51</v>
      </c>
      <c r="H1061">
        <f>IF(rolling_transitions[[#This Row],[CURRENT_SEGMENT]]=rolling_transitions[[#This Row],[PREVIOUS_SEGMENT]],1,0)</f>
        <v>0</v>
      </c>
    </row>
    <row r="1062" spans="1:8">
      <c r="A1062">
        <v>12171</v>
      </c>
      <c r="B1062" t="s">
        <v>7</v>
      </c>
      <c r="C1062" t="s">
        <v>14</v>
      </c>
      <c r="D1062" s="1">
        <v>44197</v>
      </c>
      <c r="E1062">
        <v>1</v>
      </c>
      <c r="F1062" s="17">
        <v>4</v>
      </c>
      <c r="G1062">
        <v>51</v>
      </c>
      <c r="H1062">
        <f>IF(rolling_transitions[[#This Row],[CURRENT_SEGMENT]]=rolling_transitions[[#This Row],[PREVIOUS_SEGMENT]],1,0)</f>
        <v>0</v>
      </c>
    </row>
    <row r="1063" spans="1:8">
      <c r="A1063">
        <v>1843043</v>
      </c>
      <c r="B1063" t="s">
        <v>13</v>
      </c>
      <c r="C1063" t="s">
        <v>13</v>
      </c>
      <c r="D1063" s="1">
        <v>44197</v>
      </c>
      <c r="E1063">
        <v>3</v>
      </c>
      <c r="F1063" s="17">
        <v>3</v>
      </c>
      <c r="G1063">
        <v>51</v>
      </c>
      <c r="H1063">
        <f>IF(rolling_transitions[[#This Row],[CURRENT_SEGMENT]]=rolling_transitions[[#This Row],[PREVIOUS_SEGMENT]],1,0)</f>
        <v>1</v>
      </c>
    </row>
    <row r="1064" spans="1:8">
      <c r="A1064">
        <v>151839</v>
      </c>
      <c r="B1064" t="s">
        <v>12</v>
      </c>
      <c r="C1064" t="s">
        <v>7</v>
      </c>
      <c r="D1064" s="1">
        <v>44197</v>
      </c>
      <c r="E1064">
        <v>2</v>
      </c>
      <c r="F1064" s="17">
        <v>1</v>
      </c>
      <c r="G1064">
        <v>51</v>
      </c>
      <c r="H1064">
        <f>IF(rolling_transitions[[#This Row],[CURRENT_SEGMENT]]=rolling_transitions[[#This Row],[PREVIOUS_SEGMENT]],1,0)</f>
        <v>0</v>
      </c>
    </row>
    <row r="1065" spans="1:8">
      <c r="A1065">
        <v>653083</v>
      </c>
      <c r="B1065" t="s">
        <v>15</v>
      </c>
      <c r="C1065" t="s">
        <v>14</v>
      </c>
      <c r="D1065" s="1">
        <v>44197</v>
      </c>
      <c r="E1065">
        <v>5</v>
      </c>
      <c r="F1065" s="17">
        <v>4</v>
      </c>
      <c r="G1065">
        <v>51</v>
      </c>
      <c r="H1065">
        <f>IF(rolling_transitions[[#This Row],[CURRENT_SEGMENT]]=rolling_transitions[[#This Row],[PREVIOUS_SEGMENT]],1,0)</f>
        <v>0</v>
      </c>
    </row>
    <row r="1066" spans="1:8">
      <c r="A1066">
        <v>134517</v>
      </c>
      <c r="B1066" t="s">
        <v>12</v>
      </c>
      <c r="C1066" t="s">
        <v>7</v>
      </c>
      <c r="D1066" s="1">
        <v>44351</v>
      </c>
      <c r="E1066">
        <v>2</v>
      </c>
      <c r="F1066" s="17">
        <v>1</v>
      </c>
      <c r="G1066">
        <v>29</v>
      </c>
      <c r="H1066">
        <f>IF(rolling_transitions[[#This Row],[CURRENT_SEGMENT]]=rolling_transitions[[#This Row],[PREVIOUS_SEGMENT]],1,0)</f>
        <v>0</v>
      </c>
    </row>
    <row r="1067" spans="1:8">
      <c r="A1067">
        <v>17048</v>
      </c>
      <c r="B1067" t="s">
        <v>15</v>
      </c>
      <c r="C1067" t="s">
        <v>7</v>
      </c>
      <c r="D1067" s="1">
        <v>44351</v>
      </c>
      <c r="E1067">
        <v>5</v>
      </c>
      <c r="F1067" s="17">
        <v>1</v>
      </c>
      <c r="G1067">
        <v>29</v>
      </c>
      <c r="H1067">
        <f>IF(rolling_transitions[[#This Row],[CURRENT_SEGMENT]]=rolling_transitions[[#This Row],[PREVIOUS_SEGMENT]],1,0)</f>
        <v>0</v>
      </c>
    </row>
    <row r="1068" spans="1:8">
      <c r="A1068">
        <v>9560</v>
      </c>
      <c r="B1068" t="s">
        <v>12</v>
      </c>
      <c r="C1068" t="s">
        <v>145</v>
      </c>
      <c r="D1068" s="1">
        <v>44351</v>
      </c>
      <c r="E1068">
        <v>2</v>
      </c>
      <c r="F1068" s="17">
        <v>99</v>
      </c>
      <c r="G1068">
        <v>29</v>
      </c>
      <c r="H1068">
        <f>IF(rolling_transitions[[#This Row],[CURRENT_SEGMENT]]=rolling_transitions[[#This Row],[PREVIOUS_SEGMENT]],1,0)</f>
        <v>0</v>
      </c>
    </row>
    <row r="1069" spans="1:8">
      <c r="A1069">
        <v>37</v>
      </c>
      <c r="B1069" t="s">
        <v>7</v>
      </c>
      <c r="C1069" t="s">
        <v>144</v>
      </c>
      <c r="D1069" s="1">
        <v>44351</v>
      </c>
      <c r="E1069">
        <v>1</v>
      </c>
      <c r="F1069" s="17">
        <v>6</v>
      </c>
      <c r="G1069">
        <v>29</v>
      </c>
      <c r="H1069">
        <f>IF(rolling_transitions[[#This Row],[CURRENT_SEGMENT]]=rolling_transitions[[#This Row],[PREVIOUS_SEGMENT]],1,0)</f>
        <v>0</v>
      </c>
    </row>
    <row r="1070" spans="1:8">
      <c r="A1070">
        <v>75251</v>
      </c>
      <c r="B1070" t="s">
        <v>7</v>
      </c>
      <c r="C1070" t="s">
        <v>13</v>
      </c>
      <c r="D1070" s="1">
        <v>44351</v>
      </c>
      <c r="E1070">
        <v>1</v>
      </c>
      <c r="F1070" s="17">
        <v>3</v>
      </c>
      <c r="G1070">
        <v>29</v>
      </c>
      <c r="H1070">
        <f>IF(rolling_transitions[[#This Row],[CURRENT_SEGMENT]]=rolling_transitions[[#This Row],[PREVIOUS_SEGMENT]],1,0)</f>
        <v>0</v>
      </c>
    </row>
    <row r="1071" spans="1:8">
      <c r="A1071">
        <v>439777</v>
      </c>
      <c r="B1071" t="s">
        <v>144</v>
      </c>
      <c r="C1071" t="s">
        <v>15</v>
      </c>
      <c r="D1071" s="1">
        <v>44351</v>
      </c>
      <c r="E1071">
        <v>6</v>
      </c>
      <c r="F1071" s="17">
        <v>5</v>
      </c>
      <c r="G1071">
        <v>29</v>
      </c>
      <c r="H1071">
        <f>IF(rolling_transitions[[#This Row],[CURRENT_SEGMENT]]=rolling_transitions[[#This Row],[PREVIOUS_SEGMENT]],1,0)</f>
        <v>0</v>
      </c>
    </row>
    <row r="1072" spans="1:8">
      <c r="A1072">
        <v>60961</v>
      </c>
      <c r="B1072" t="s">
        <v>15</v>
      </c>
      <c r="C1072" t="s">
        <v>12</v>
      </c>
      <c r="D1072" s="1">
        <v>44351</v>
      </c>
      <c r="E1072">
        <v>5</v>
      </c>
      <c r="F1072" s="17">
        <v>2</v>
      </c>
      <c r="G1072">
        <v>29</v>
      </c>
      <c r="H1072">
        <f>IF(rolling_transitions[[#This Row],[CURRENT_SEGMENT]]=rolling_transitions[[#This Row],[PREVIOUS_SEGMENT]],1,0)</f>
        <v>0</v>
      </c>
    </row>
    <row r="1073" spans="1:8">
      <c r="A1073">
        <v>5</v>
      </c>
      <c r="B1073" t="s">
        <v>13</v>
      </c>
      <c r="C1073" t="s">
        <v>144</v>
      </c>
      <c r="D1073" s="1">
        <v>44351</v>
      </c>
      <c r="E1073">
        <v>3</v>
      </c>
      <c r="F1073" s="17">
        <v>6</v>
      </c>
      <c r="G1073">
        <v>29</v>
      </c>
      <c r="H1073">
        <f>IF(rolling_transitions[[#This Row],[CURRENT_SEGMENT]]=rolling_transitions[[#This Row],[PREVIOUS_SEGMENT]],1,0)</f>
        <v>0</v>
      </c>
    </row>
    <row r="1074" spans="1:8">
      <c r="A1074">
        <v>258275</v>
      </c>
      <c r="B1074" t="s">
        <v>12</v>
      </c>
      <c r="C1074" t="s">
        <v>14</v>
      </c>
      <c r="D1074" s="1">
        <v>44351</v>
      </c>
      <c r="E1074">
        <v>2</v>
      </c>
      <c r="F1074" s="17">
        <v>4</v>
      </c>
      <c r="G1074">
        <v>29</v>
      </c>
      <c r="H1074">
        <f>IF(rolling_transitions[[#This Row],[CURRENT_SEGMENT]]=rolling_transitions[[#This Row],[PREVIOUS_SEGMENT]],1,0)</f>
        <v>0</v>
      </c>
    </row>
    <row r="1075" spans="1:8">
      <c r="A1075">
        <v>7108</v>
      </c>
      <c r="B1075" t="s">
        <v>13</v>
      </c>
      <c r="C1075" t="s">
        <v>12</v>
      </c>
      <c r="D1075" s="1">
        <v>44351</v>
      </c>
      <c r="E1075">
        <v>3</v>
      </c>
      <c r="F1075" s="17">
        <v>2</v>
      </c>
      <c r="G1075">
        <v>29</v>
      </c>
      <c r="H1075">
        <f>IF(rolling_transitions[[#This Row],[CURRENT_SEGMENT]]=rolling_transitions[[#This Row],[PREVIOUS_SEGMENT]],1,0)</f>
        <v>0</v>
      </c>
    </row>
    <row r="1076" spans="1:8">
      <c r="A1076">
        <v>4975</v>
      </c>
      <c r="B1076" t="s">
        <v>12</v>
      </c>
      <c r="C1076" t="s">
        <v>13</v>
      </c>
      <c r="D1076" s="1">
        <v>44351</v>
      </c>
      <c r="E1076">
        <v>2</v>
      </c>
      <c r="F1076" s="17">
        <v>3</v>
      </c>
      <c r="G1076">
        <v>29</v>
      </c>
      <c r="H1076">
        <f>IF(rolling_transitions[[#This Row],[CURRENT_SEGMENT]]=rolling_transitions[[#This Row],[PREVIOUS_SEGMENT]],1,0)</f>
        <v>0</v>
      </c>
    </row>
    <row r="1077" spans="1:8">
      <c r="A1077">
        <v>639003</v>
      </c>
      <c r="B1077" t="s">
        <v>15</v>
      </c>
      <c r="C1077" t="s">
        <v>14</v>
      </c>
      <c r="D1077" s="1">
        <v>44351</v>
      </c>
      <c r="E1077">
        <v>5</v>
      </c>
      <c r="F1077" s="17">
        <v>4</v>
      </c>
      <c r="G1077">
        <v>29</v>
      </c>
      <c r="H1077">
        <f>IF(rolling_transitions[[#This Row],[CURRENT_SEGMENT]]=rolling_transitions[[#This Row],[PREVIOUS_SEGMENT]],1,0)</f>
        <v>0</v>
      </c>
    </row>
    <row r="1078" spans="1:8">
      <c r="A1078">
        <v>775</v>
      </c>
      <c r="B1078" t="s">
        <v>7</v>
      </c>
      <c r="C1078" t="s">
        <v>145</v>
      </c>
      <c r="D1078" s="1">
        <v>44351</v>
      </c>
      <c r="E1078">
        <v>1</v>
      </c>
      <c r="F1078" s="17">
        <v>99</v>
      </c>
      <c r="G1078">
        <v>29</v>
      </c>
      <c r="H1078">
        <f>IF(rolling_transitions[[#This Row],[CURRENT_SEGMENT]]=rolling_transitions[[#This Row],[PREVIOUS_SEGMENT]],1,0)</f>
        <v>0</v>
      </c>
    </row>
    <row r="1079" spans="1:8">
      <c r="A1079">
        <v>253980</v>
      </c>
      <c r="B1079" t="s">
        <v>14</v>
      </c>
      <c r="C1079" t="s">
        <v>15</v>
      </c>
      <c r="D1079" s="1">
        <v>44351</v>
      </c>
      <c r="E1079">
        <v>4</v>
      </c>
      <c r="F1079" s="17">
        <v>5</v>
      </c>
      <c r="G1079">
        <v>29</v>
      </c>
      <c r="H1079">
        <f>IF(rolling_transitions[[#This Row],[CURRENT_SEGMENT]]=rolling_transitions[[#This Row],[PREVIOUS_SEGMENT]],1,0)</f>
        <v>0</v>
      </c>
    </row>
    <row r="1080" spans="1:8">
      <c r="A1080">
        <v>221112</v>
      </c>
      <c r="B1080" t="s">
        <v>14</v>
      </c>
      <c r="C1080" t="s">
        <v>12</v>
      </c>
      <c r="D1080" s="1">
        <v>44351</v>
      </c>
      <c r="E1080">
        <v>4</v>
      </c>
      <c r="F1080" s="17">
        <v>2</v>
      </c>
      <c r="G1080">
        <v>29</v>
      </c>
      <c r="H1080">
        <f>IF(rolling_transitions[[#This Row],[CURRENT_SEGMENT]]=rolling_transitions[[#This Row],[PREVIOUS_SEGMENT]],1,0)</f>
        <v>0</v>
      </c>
    </row>
    <row r="1081" spans="1:8">
      <c r="A1081">
        <v>10290720</v>
      </c>
      <c r="B1081" t="s">
        <v>144</v>
      </c>
      <c r="C1081" t="s">
        <v>144</v>
      </c>
      <c r="D1081" s="1">
        <v>44351</v>
      </c>
      <c r="E1081">
        <v>6</v>
      </c>
      <c r="F1081" s="17">
        <v>6</v>
      </c>
      <c r="G1081">
        <v>29</v>
      </c>
      <c r="H1081">
        <f>IF(rolling_transitions[[#This Row],[CURRENT_SEGMENT]]=rolling_transitions[[#This Row],[PREVIOUS_SEGMENT]],1,0)</f>
        <v>1</v>
      </c>
    </row>
    <row r="1082" spans="1:8">
      <c r="A1082">
        <v>332018</v>
      </c>
      <c r="B1082" t="s">
        <v>14</v>
      </c>
      <c r="C1082" t="s">
        <v>144</v>
      </c>
      <c r="D1082" s="1">
        <v>44351</v>
      </c>
      <c r="E1082">
        <v>4</v>
      </c>
      <c r="F1082" s="17">
        <v>6</v>
      </c>
      <c r="G1082">
        <v>29</v>
      </c>
      <c r="H1082">
        <f>IF(rolling_transitions[[#This Row],[CURRENT_SEGMENT]]=rolling_transitions[[#This Row],[PREVIOUS_SEGMENT]],1,0)</f>
        <v>0</v>
      </c>
    </row>
    <row r="1083" spans="1:8">
      <c r="A1083">
        <v>1775</v>
      </c>
      <c r="B1083" t="s">
        <v>12</v>
      </c>
      <c r="C1083" t="s">
        <v>144</v>
      </c>
      <c r="D1083" s="1">
        <v>44351</v>
      </c>
      <c r="E1083">
        <v>2</v>
      </c>
      <c r="F1083" s="17">
        <v>6</v>
      </c>
      <c r="G1083">
        <v>29</v>
      </c>
      <c r="H1083">
        <f>IF(rolling_transitions[[#This Row],[CURRENT_SEGMENT]]=rolling_transitions[[#This Row],[PREVIOUS_SEGMENT]],1,0)</f>
        <v>0</v>
      </c>
    </row>
    <row r="1084" spans="1:8">
      <c r="A1084">
        <v>195015</v>
      </c>
      <c r="B1084" t="s">
        <v>14</v>
      </c>
      <c r="C1084" t="s">
        <v>145</v>
      </c>
      <c r="D1084" s="1">
        <v>44351</v>
      </c>
      <c r="E1084">
        <v>4</v>
      </c>
      <c r="F1084" s="17">
        <v>99</v>
      </c>
      <c r="G1084">
        <v>29</v>
      </c>
      <c r="H1084">
        <f>IF(rolling_transitions[[#This Row],[CURRENT_SEGMENT]]=rolling_transitions[[#This Row],[PREVIOUS_SEGMENT]],1,0)</f>
        <v>0</v>
      </c>
    </row>
    <row r="1085" spans="1:8">
      <c r="A1085">
        <v>1856112</v>
      </c>
      <c r="B1085" t="s">
        <v>12</v>
      </c>
      <c r="C1085" t="s">
        <v>12</v>
      </c>
      <c r="D1085" s="1">
        <v>44351</v>
      </c>
      <c r="E1085">
        <v>2</v>
      </c>
      <c r="F1085" s="17">
        <v>2</v>
      </c>
      <c r="G1085">
        <v>29</v>
      </c>
      <c r="H1085">
        <f>IF(rolling_transitions[[#This Row],[CURRENT_SEGMENT]]=rolling_transitions[[#This Row],[PREVIOUS_SEGMENT]],1,0)</f>
        <v>1</v>
      </c>
    </row>
    <row r="1086" spans="1:8">
      <c r="A1086">
        <v>189</v>
      </c>
      <c r="B1086" t="s">
        <v>13</v>
      </c>
      <c r="C1086" t="s">
        <v>145</v>
      </c>
      <c r="D1086" s="1">
        <v>44351</v>
      </c>
      <c r="E1086">
        <v>3</v>
      </c>
      <c r="F1086" s="17">
        <v>99</v>
      </c>
      <c r="G1086">
        <v>29</v>
      </c>
      <c r="H1086">
        <f>IF(rolling_transitions[[#This Row],[CURRENT_SEGMENT]]=rolling_transitions[[#This Row],[PREVIOUS_SEGMENT]],1,0)</f>
        <v>0</v>
      </c>
    </row>
    <row r="1087" spans="1:8">
      <c r="A1087">
        <v>2538564</v>
      </c>
      <c r="B1087" t="s">
        <v>15</v>
      </c>
      <c r="C1087" t="s">
        <v>15</v>
      </c>
      <c r="D1087" s="1">
        <v>44351</v>
      </c>
      <c r="E1087">
        <v>5</v>
      </c>
      <c r="F1087" s="17">
        <v>5</v>
      </c>
      <c r="G1087">
        <v>29</v>
      </c>
      <c r="H1087">
        <f>IF(rolling_transitions[[#This Row],[CURRENT_SEGMENT]]=rolling_transitions[[#This Row],[PREVIOUS_SEGMENT]],1,0)</f>
        <v>1</v>
      </c>
    </row>
    <row r="1088" spans="1:8">
      <c r="A1088">
        <v>3148620</v>
      </c>
      <c r="B1088" t="s">
        <v>7</v>
      </c>
      <c r="C1088" t="s">
        <v>7</v>
      </c>
      <c r="D1088" s="1">
        <v>44351</v>
      </c>
      <c r="E1088">
        <v>1</v>
      </c>
      <c r="F1088" s="17">
        <v>1</v>
      </c>
      <c r="G1088">
        <v>29</v>
      </c>
      <c r="H1088">
        <f>IF(rolling_transitions[[#This Row],[CURRENT_SEGMENT]]=rolling_transitions[[#This Row],[PREVIOUS_SEGMENT]],1,0)</f>
        <v>1</v>
      </c>
    </row>
    <row r="1089" spans="1:8">
      <c r="A1089">
        <v>84869</v>
      </c>
      <c r="B1089" t="s">
        <v>13</v>
      </c>
      <c r="C1089" t="s">
        <v>7</v>
      </c>
      <c r="D1089" s="1">
        <v>44351</v>
      </c>
      <c r="E1089">
        <v>3</v>
      </c>
      <c r="F1089" s="17">
        <v>1</v>
      </c>
      <c r="G1089">
        <v>29</v>
      </c>
      <c r="H1089">
        <f>IF(rolling_transitions[[#This Row],[CURRENT_SEGMENT]]=rolling_transitions[[#This Row],[PREVIOUS_SEGMENT]],1,0)</f>
        <v>0</v>
      </c>
    </row>
    <row r="1090" spans="1:8">
      <c r="A1090">
        <v>13103</v>
      </c>
      <c r="B1090" t="s">
        <v>14</v>
      </c>
      <c r="C1090" t="s">
        <v>7</v>
      </c>
      <c r="D1090" s="1">
        <v>44351</v>
      </c>
      <c r="E1090">
        <v>4</v>
      </c>
      <c r="F1090" s="17">
        <v>1</v>
      </c>
      <c r="G1090">
        <v>29</v>
      </c>
      <c r="H1090">
        <f>IF(rolling_transitions[[#This Row],[CURRENT_SEGMENT]]=rolling_transitions[[#This Row],[PREVIOUS_SEGMENT]],1,0)</f>
        <v>0</v>
      </c>
    </row>
    <row r="1091" spans="1:8">
      <c r="A1091">
        <v>136548</v>
      </c>
      <c r="B1091" t="s">
        <v>7</v>
      </c>
      <c r="C1091" t="s">
        <v>12</v>
      </c>
      <c r="D1091" s="1">
        <v>44351</v>
      </c>
      <c r="E1091">
        <v>1</v>
      </c>
      <c r="F1091" s="17">
        <v>2</v>
      </c>
      <c r="G1091">
        <v>29</v>
      </c>
      <c r="H1091">
        <f>IF(rolling_transitions[[#This Row],[CURRENT_SEGMENT]]=rolling_transitions[[#This Row],[PREVIOUS_SEGMENT]],1,0)</f>
        <v>0</v>
      </c>
    </row>
    <row r="1092" spans="1:8">
      <c r="A1092">
        <v>13772</v>
      </c>
      <c r="B1092" t="s">
        <v>15</v>
      </c>
      <c r="C1092" t="s">
        <v>13</v>
      </c>
      <c r="D1092" s="1">
        <v>44351</v>
      </c>
      <c r="E1092">
        <v>5</v>
      </c>
      <c r="F1092" s="17">
        <v>3</v>
      </c>
      <c r="G1092">
        <v>29</v>
      </c>
      <c r="H1092">
        <f>IF(rolling_transitions[[#This Row],[CURRENT_SEGMENT]]=rolling_transitions[[#This Row],[PREVIOUS_SEGMENT]],1,0)</f>
        <v>0</v>
      </c>
    </row>
    <row r="1093" spans="1:8">
      <c r="A1093">
        <v>18454</v>
      </c>
      <c r="B1093" t="s">
        <v>7</v>
      </c>
      <c r="C1093" t="s">
        <v>14</v>
      </c>
      <c r="D1093" s="1">
        <v>44351</v>
      </c>
      <c r="E1093">
        <v>1</v>
      </c>
      <c r="F1093" s="17">
        <v>4</v>
      </c>
      <c r="G1093">
        <v>29</v>
      </c>
      <c r="H1093">
        <f>IF(rolling_transitions[[#This Row],[CURRENT_SEGMENT]]=rolling_transitions[[#This Row],[PREVIOUS_SEGMENT]],1,0)</f>
        <v>0</v>
      </c>
    </row>
    <row r="1094" spans="1:8">
      <c r="A1094">
        <v>879</v>
      </c>
      <c r="B1094" t="s">
        <v>13</v>
      </c>
      <c r="C1094" t="s">
        <v>15</v>
      </c>
      <c r="D1094" s="1">
        <v>44344</v>
      </c>
      <c r="E1094">
        <v>3</v>
      </c>
      <c r="F1094" s="17">
        <v>5</v>
      </c>
      <c r="G1094">
        <v>30</v>
      </c>
      <c r="H1094">
        <f>IF(rolling_transitions[[#This Row],[CURRENT_SEGMENT]]=rolling_transitions[[#This Row],[PREVIOUS_SEGMENT]],1,0)</f>
        <v>0</v>
      </c>
    </row>
    <row r="1095" spans="1:8">
      <c r="A1095">
        <v>39</v>
      </c>
      <c r="B1095" t="s">
        <v>7</v>
      </c>
      <c r="C1095" t="s">
        <v>144</v>
      </c>
      <c r="D1095" s="1">
        <v>44344</v>
      </c>
      <c r="E1095">
        <v>1</v>
      </c>
      <c r="F1095" s="17">
        <v>6</v>
      </c>
      <c r="G1095">
        <v>30</v>
      </c>
      <c r="H1095">
        <f>IF(rolling_transitions[[#This Row],[CURRENT_SEGMENT]]=rolling_transitions[[#This Row],[PREVIOUS_SEGMENT]],1,0)</f>
        <v>0</v>
      </c>
    </row>
    <row r="1096" spans="1:8">
      <c r="A1096">
        <v>4914</v>
      </c>
      <c r="B1096" t="s">
        <v>12</v>
      </c>
      <c r="C1096" t="s">
        <v>13</v>
      </c>
      <c r="D1096" s="1">
        <v>44344</v>
      </c>
      <c r="E1096">
        <v>2</v>
      </c>
      <c r="F1096" s="17">
        <v>3</v>
      </c>
      <c r="G1096">
        <v>30</v>
      </c>
      <c r="H1096">
        <f>IF(rolling_transitions[[#This Row],[CURRENT_SEGMENT]]=rolling_transitions[[#This Row],[PREVIOUS_SEGMENT]],1,0)</f>
        <v>0</v>
      </c>
    </row>
    <row r="1097" spans="1:8">
      <c r="A1097">
        <v>208994</v>
      </c>
      <c r="B1097" t="s">
        <v>14</v>
      </c>
      <c r="C1097" t="s">
        <v>12</v>
      </c>
      <c r="D1097" s="1">
        <v>44400</v>
      </c>
      <c r="E1097">
        <v>4</v>
      </c>
      <c r="F1097" s="17">
        <v>2</v>
      </c>
      <c r="G1097">
        <v>22</v>
      </c>
      <c r="H1097">
        <f>IF(rolling_transitions[[#This Row],[CURRENT_SEGMENT]]=rolling_transitions[[#This Row],[PREVIOUS_SEGMENT]],1,0)</f>
        <v>0</v>
      </c>
    </row>
    <row r="1098" spans="1:8">
      <c r="A1098">
        <v>1918</v>
      </c>
      <c r="B1098" t="s">
        <v>12</v>
      </c>
      <c r="C1098" t="s">
        <v>144</v>
      </c>
      <c r="D1098" s="1">
        <v>44400</v>
      </c>
      <c r="E1098">
        <v>2</v>
      </c>
      <c r="F1098" s="17">
        <v>6</v>
      </c>
      <c r="G1098">
        <v>22</v>
      </c>
      <c r="H1098">
        <f>IF(rolling_transitions[[#This Row],[CURRENT_SEGMENT]]=rolling_transitions[[#This Row],[PREVIOUS_SEGMENT]],1,0)</f>
        <v>0</v>
      </c>
    </row>
    <row r="1099" spans="1:8">
      <c r="A1099">
        <v>81284</v>
      </c>
      <c r="B1099" t="s">
        <v>7</v>
      </c>
      <c r="C1099" t="s">
        <v>13</v>
      </c>
      <c r="D1099" s="1">
        <v>44400</v>
      </c>
      <c r="E1099">
        <v>1</v>
      </c>
      <c r="F1099" s="17">
        <v>3</v>
      </c>
      <c r="G1099">
        <v>22</v>
      </c>
      <c r="H1099">
        <f>IF(rolling_transitions[[#This Row],[CURRENT_SEGMENT]]=rolling_transitions[[#This Row],[PREVIOUS_SEGMENT]],1,0)</f>
        <v>0</v>
      </c>
    </row>
    <row r="1100" spans="1:8">
      <c r="A1100">
        <v>10474543</v>
      </c>
      <c r="B1100" t="s">
        <v>144</v>
      </c>
      <c r="C1100" t="s">
        <v>144</v>
      </c>
      <c r="D1100" s="1">
        <v>44400</v>
      </c>
      <c r="E1100">
        <v>6</v>
      </c>
      <c r="F1100" s="17">
        <v>6</v>
      </c>
      <c r="G1100">
        <v>22</v>
      </c>
      <c r="H1100">
        <f>IF(rolling_transitions[[#This Row],[CURRENT_SEGMENT]]=rolling_transitions[[#This Row],[PREVIOUS_SEGMENT]],1,0)</f>
        <v>1</v>
      </c>
    </row>
    <row r="1101" spans="1:8">
      <c r="A1101">
        <v>483896</v>
      </c>
      <c r="B1101" t="s">
        <v>144</v>
      </c>
      <c r="C1101" t="s">
        <v>15</v>
      </c>
      <c r="D1101" s="1">
        <v>44400</v>
      </c>
      <c r="E1101">
        <v>6</v>
      </c>
      <c r="F1101" s="17">
        <v>5</v>
      </c>
      <c r="G1101">
        <v>22</v>
      </c>
      <c r="H1101">
        <f>IF(rolling_transitions[[#This Row],[CURRENT_SEGMENT]]=rolling_transitions[[#This Row],[PREVIOUS_SEGMENT]],1,0)</f>
        <v>0</v>
      </c>
    </row>
    <row r="1102" spans="1:8">
      <c r="A1102">
        <v>658516</v>
      </c>
      <c r="B1102" t="s">
        <v>15</v>
      </c>
      <c r="C1102" t="s">
        <v>14</v>
      </c>
      <c r="D1102" s="1">
        <v>44400</v>
      </c>
      <c r="E1102">
        <v>5</v>
      </c>
      <c r="F1102" s="17">
        <v>4</v>
      </c>
      <c r="G1102">
        <v>22</v>
      </c>
      <c r="H1102">
        <f>IF(rolling_transitions[[#This Row],[CURRENT_SEGMENT]]=rolling_transitions[[#This Row],[PREVIOUS_SEGMENT]],1,0)</f>
        <v>0</v>
      </c>
    </row>
    <row r="1103" spans="1:8">
      <c r="A1103">
        <v>18132</v>
      </c>
      <c r="B1103" t="s">
        <v>15</v>
      </c>
      <c r="C1103" t="s">
        <v>13</v>
      </c>
      <c r="D1103" s="1">
        <v>44400</v>
      </c>
      <c r="E1103">
        <v>5</v>
      </c>
      <c r="F1103" s="17">
        <v>3</v>
      </c>
      <c r="G1103">
        <v>22</v>
      </c>
      <c r="H1103">
        <f>IF(rolling_transitions[[#This Row],[CURRENT_SEGMENT]]=rolling_transitions[[#This Row],[PREVIOUS_SEGMENT]],1,0)</f>
        <v>0</v>
      </c>
    </row>
    <row r="1104" spans="1:8">
      <c r="A1104">
        <v>7756</v>
      </c>
      <c r="B1104" t="s">
        <v>13</v>
      </c>
      <c r="C1104" t="s">
        <v>12</v>
      </c>
      <c r="D1104" s="1">
        <v>44400</v>
      </c>
      <c r="E1104">
        <v>3</v>
      </c>
      <c r="F1104" s="17">
        <v>2</v>
      </c>
      <c r="G1104">
        <v>22</v>
      </c>
      <c r="H1104">
        <f>IF(rolling_transitions[[#This Row],[CURRENT_SEGMENT]]=rolling_transitions[[#This Row],[PREVIOUS_SEGMENT]],1,0)</f>
        <v>0</v>
      </c>
    </row>
    <row r="1105" spans="1:8">
      <c r="A1105">
        <v>52755</v>
      </c>
      <c r="B1105" t="s">
        <v>15</v>
      </c>
      <c r="C1105" t="s">
        <v>12</v>
      </c>
      <c r="D1105" s="1">
        <v>44400</v>
      </c>
      <c r="E1105">
        <v>5</v>
      </c>
      <c r="F1105" s="17">
        <v>2</v>
      </c>
      <c r="G1105">
        <v>22</v>
      </c>
      <c r="H1105">
        <f>IF(rolling_transitions[[#This Row],[CURRENT_SEGMENT]]=rolling_transitions[[#This Row],[PREVIOUS_SEGMENT]],1,0)</f>
        <v>0</v>
      </c>
    </row>
    <row r="1106" spans="1:8">
      <c r="A1106">
        <v>3016376</v>
      </c>
      <c r="B1106" t="s">
        <v>7</v>
      </c>
      <c r="C1106" t="s">
        <v>7</v>
      </c>
      <c r="D1106" s="1">
        <v>44400</v>
      </c>
      <c r="E1106">
        <v>1</v>
      </c>
      <c r="F1106" s="17">
        <v>1</v>
      </c>
      <c r="G1106">
        <v>22</v>
      </c>
      <c r="H1106">
        <f>IF(rolling_transitions[[#This Row],[CURRENT_SEGMENT]]=rolling_transitions[[#This Row],[PREVIOUS_SEGMENT]],1,0)</f>
        <v>1</v>
      </c>
    </row>
    <row r="1107" spans="1:8">
      <c r="A1107">
        <v>338458</v>
      </c>
      <c r="B1107" t="s">
        <v>14</v>
      </c>
      <c r="C1107" t="s">
        <v>144</v>
      </c>
      <c r="D1107" s="1">
        <v>44400</v>
      </c>
      <c r="E1107">
        <v>4</v>
      </c>
      <c r="F1107" s="17">
        <v>6</v>
      </c>
      <c r="G1107">
        <v>22</v>
      </c>
      <c r="H1107">
        <f>IF(rolling_transitions[[#This Row],[CURRENT_SEGMENT]]=rolling_transitions[[#This Row],[PREVIOUS_SEGMENT]],1,0)</f>
        <v>0</v>
      </c>
    </row>
    <row r="1108" spans="1:8">
      <c r="A1108">
        <v>11664</v>
      </c>
      <c r="B1108" t="s">
        <v>14</v>
      </c>
      <c r="C1108" t="s">
        <v>7</v>
      </c>
      <c r="D1108" s="1">
        <v>44400</v>
      </c>
      <c r="E1108">
        <v>4</v>
      </c>
      <c r="F1108" s="17">
        <v>1</v>
      </c>
      <c r="G1108">
        <v>22</v>
      </c>
      <c r="H1108">
        <f>IF(rolling_transitions[[#This Row],[CURRENT_SEGMENT]]=rolling_transitions[[#This Row],[PREVIOUS_SEGMENT]],1,0)</f>
        <v>0</v>
      </c>
    </row>
    <row r="1109" spans="1:8">
      <c r="A1109">
        <v>932</v>
      </c>
      <c r="B1109" t="s">
        <v>13</v>
      </c>
      <c r="C1109" t="s">
        <v>15</v>
      </c>
      <c r="D1109" s="1">
        <v>44400</v>
      </c>
      <c r="E1109">
        <v>3</v>
      </c>
      <c r="F1109" s="17">
        <v>5</v>
      </c>
      <c r="G1109">
        <v>22</v>
      </c>
      <c r="H1109">
        <f>IF(rolling_transitions[[#This Row],[CURRENT_SEGMENT]]=rolling_transitions[[#This Row],[PREVIOUS_SEGMENT]],1,0)</f>
        <v>0</v>
      </c>
    </row>
    <row r="1110" spans="1:8">
      <c r="A1110">
        <v>1074</v>
      </c>
      <c r="B1110" t="s">
        <v>7</v>
      </c>
      <c r="C1110" t="s">
        <v>15</v>
      </c>
      <c r="D1110" s="1">
        <v>44400</v>
      </c>
      <c r="E1110">
        <v>1</v>
      </c>
      <c r="F1110" s="17">
        <v>5</v>
      </c>
      <c r="G1110">
        <v>22</v>
      </c>
      <c r="H1110">
        <f>IF(rolling_transitions[[#This Row],[CURRENT_SEGMENT]]=rolling_transitions[[#This Row],[PREVIOUS_SEGMENT]],1,0)</f>
        <v>0</v>
      </c>
    </row>
    <row r="1111" spans="1:8">
      <c r="A1111">
        <v>18487</v>
      </c>
      <c r="B1111" t="s">
        <v>15</v>
      </c>
      <c r="C1111" t="s">
        <v>7</v>
      </c>
      <c r="D1111" s="1">
        <v>44400</v>
      </c>
      <c r="E1111">
        <v>5</v>
      </c>
      <c r="F1111" s="17">
        <v>1</v>
      </c>
      <c r="G1111">
        <v>22</v>
      </c>
      <c r="H1111">
        <f>IF(rolling_transitions[[#This Row],[CURRENT_SEGMENT]]=rolling_transitions[[#This Row],[PREVIOUS_SEGMENT]],1,0)</f>
        <v>0</v>
      </c>
    </row>
    <row r="1112" spans="1:8">
      <c r="A1112">
        <v>11</v>
      </c>
      <c r="B1112" t="s">
        <v>13</v>
      </c>
      <c r="C1112" t="s">
        <v>144</v>
      </c>
      <c r="D1112" s="1">
        <v>44400</v>
      </c>
      <c r="E1112">
        <v>3</v>
      </c>
      <c r="F1112" s="17">
        <v>6</v>
      </c>
      <c r="G1112">
        <v>22</v>
      </c>
      <c r="H1112">
        <f>IF(rolling_transitions[[#This Row],[CURRENT_SEGMENT]]=rolling_transitions[[#This Row],[PREVIOUS_SEGMENT]],1,0)</f>
        <v>0</v>
      </c>
    </row>
    <row r="1113" spans="1:8">
      <c r="A1113">
        <v>2131597</v>
      </c>
      <c r="B1113" t="s">
        <v>13</v>
      </c>
      <c r="C1113" t="s">
        <v>13</v>
      </c>
      <c r="D1113" s="1">
        <v>44400</v>
      </c>
      <c r="E1113">
        <v>3</v>
      </c>
      <c r="F1113" s="17">
        <v>3</v>
      </c>
      <c r="G1113">
        <v>22</v>
      </c>
      <c r="H1113">
        <f>IF(rolling_transitions[[#This Row],[CURRENT_SEGMENT]]=rolling_transitions[[#This Row],[PREVIOUS_SEGMENT]],1,0)</f>
        <v>1</v>
      </c>
    </row>
    <row r="1114" spans="1:8">
      <c r="A1114">
        <v>10314</v>
      </c>
      <c r="B1114" t="s">
        <v>12</v>
      </c>
      <c r="C1114" t="s">
        <v>145</v>
      </c>
      <c r="D1114" s="1">
        <v>44400</v>
      </c>
      <c r="E1114">
        <v>2</v>
      </c>
      <c r="F1114" s="17">
        <v>99</v>
      </c>
      <c r="G1114">
        <v>22</v>
      </c>
      <c r="H1114">
        <f>IF(rolling_transitions[[#This Row],[CURRENT_SEGMENT]]=rolling_transitions[[#This Row],[PREVIOUS_SEGMENT]],1,0)</f>
        <v>0</v>
      </c>
    </row>
    <row r="1115" spans="1:8">
      <c r="A1115">
        <v>77036</v>
      </c>
      <c r="B1115" t="s">
        <v>13</v>
      </c>
      <c r="C1115" t="s">
        <v>7</v>
      </c>
      <c r="D1115" s="1">
        <v>44400</v>
      </c>
      <c r="E1115">
        <v>3</v>
      </c>
      <c r="F1115" s="17">
        <v>1</v>
      </c>
      <c r="G1115">
        <v>22</v>
      </c>
      <c r="H1115">
        <f>IF(rolling_transitions[[#This Row],[CURRENT_SEGMENT]]=rolling_transitions[[#This Row],[PREVIOUS_SEGMENT]],1,0)</f>
        <v>0</v>
      </c>
    </row>
    <row r="1116" spans="1:8">
      <c r="A1116">
        <v>272</v>
      </c>
      <c r="B1116" t="s">
        <v>13</v>
      </c>
      <c r="C1116" t="s">
        <v>145</v>
      </c>
      <c r="D1116" s="1">
        <v>44400</v>
      </c>
      <c r="E1116">
        <v>3</v>
      </c>
      <c r="F1116" s="17">
        <v>99</v>
      </c>
      <c r="G1116">
        <v>22</v>
      </c>
      <c r="H1116">
        <f>IF(rolling_transitions[[#This Row],[CURRENT_SEGMENT]]=rolling_transitions[[#This Row],[PREVIOUS_SEGMENT]],1,0)</f>
        <v>0</v>
      </c>
    </row>
    <row r="1117" spans="1:8">
      <c r="A1117">
        <v>62</v>
      </c>
      <c r="B1117" t="s">
        <v>7</v>
      </c>
      <c r="C1117" t="s">
        <v>144</v>
      </c>
      <c r="D1117" s="1">
        <v>44400</v>
      </c>
      <c r="E1117">
        <v>1</v>
      </c>
      <c r="F1117" s="17">
        <v>6</v>
      </c>
      <c r="G1117">
        <v>22</v>
      </c>
      <c r="H1117">
        <f>IF(rolling_transitions[[#This Row],[CURRENT_SEGMENT]]=rolling_transitions[[#This Row],[PREVIOUS_SEGMENT]],1,0)</f>
        <v>0</v>
      </c>
    </row>
    <row r="1118" spans="1:8">
      <c r="A1118">
        <v>121973</v>
      </c>
      <c r="B1118" t="s">
        <v>12</v>
      </c>
      <c r="C1118" t="s">
        <v>7</v>
      </c>
      <c r="D1118" s="1">
        <v>44400</v>
      </c>
      <c r="E1118">
        <v>2</v>
      </c>
      <c r="F1118" s="17">
        <v>1</v>
      </c>
      <c r="G1118">
        <v>22</v>
      </c>
      <c r="H1118">
        <f>IF(rolling_transitions[[#This Row],[CURRENT_SEGMENT]]=rolling_transitions[[#This Row],[PREVIOUS_SEGMENT]],1,0)</f>
        <v>0</v>
      </c>
    </row>
    <row r="1119" spans="1:8">
      <c r="A1119">
        <v>926</v>
      </c>
      <c r="B1119" t="s">
        <v>7</v>
      </c>
      <c r="C1119" t="s">
        <v>145</v>
      </c>
      <c r="D1119" s="1">
        <v>44400</v>
      </c>
      <c r="E1119">
        <v>1</v>
      </c>
      <c r="F1119" s="17">
        <v>99</v>
      </c>
      <c r="G1119">
        <v>22</v>
      </c>
      <c r="H1119">
        <f>IF(rolling_transitions[[#This Row],[CURRENT_SEGMENT]]=rolling_transitions[[#This Row],[PREVIOUS_SEGMENT]],1,0)</f>
        <v>0</v>
      </c>
    </row>
    <row r="1120" spans="1:8">
      <c r="A1120">
        <v>270246</v>
      </c>
      <c r="B1120" t="s">
        <v>12</v>
      </c>
      <c r="C1120" t="s">
        <v>14</v>
      </c>
      <c r="D1120" s="1">
        <v>44400</v>
      </c>
      <c r="E1120">
        <v>2</v>
      </c>
      <c r="F1120" s="17">
        <v>4</v>
      </c>
      <c r="G1120">
        <v>22</v>
      </c>
      <c r="H1120">
        <f>IF(rolling_transitions[[#This Row],[CURRENT_SEGMENT]]=rolling_transitions[[#This Row],[PREVIOUS_SEGMENT]],1,0)</f>
        <v>0</v>
      </c>
    </row>
    <row r="1121" spans="1:8">
      <c r="A1121">
        <v>13852</v>
      </c>
      <c r="B1121" t="s">
        <v>14</v>
      </c>
      <c r="C1121" t="s">
        <v>7</v>
      </c>
      <c r="D1121" s="1">
        <v>44442</v>
      </c>
      <c r="E1121">
        <v>4</v>
      </c>
      <c r="F1121" s="17">
        <v>1</v>
      </c>
      <c r="G1121">
        <v>16</v>
      </c>
      <c r="H1121">
        <f>IF(rolling_transitions[[#This Row],[CURRENT_SEGMENT]]=rolling_transitions[[#This Row],[PREVIOUS_SEGMENT]],1,0)</f>
        <v>0</v>
      </c>
    </row>
    <row r="1122" spans="1:8">
      <c r="A1122">
        <v>197874</v>
      </c>
      <c r="B1122" t="s">
        <v>14</v>
      </c>
      <c r="C1122" t="s">
        <v>145</v>
      </c>
      <c r="D1122" s="1">
        <v>44442</v>
      </c>
      <c r="E1122">
        <v>4</v>
      </c>
      <c r="F1122" s="17">
        <v>99</v>
      </c>
      <c r="G1122">
        <v>16</v>
      </c>
      <c r="H1122">
        <f>IF(rolling_transitions[[#This Row],[CURRENT_SEGMENT]]=rolling_transitions[[#This Row],[PREVIOUS_SEGMENT]],1,0)</f>
        <v>0</v>
      </c>
    </row>
    <row r="1123" spans="1:8">
      <c r="A1123">
        <v>20815</v>
      </c>
      <c r="B1123" t="s">
        <v>12</v>
      </c>
      <c r="C1123" t="s">
        <v>15</v>
      </c>
      <c r="D1123" s="1">
        <v>44442</v>
      </c>
      <c r="E1123">
        <v>2</v>
      </c>
      <c r="F1123" s="17">
        <v>5</v>
      </c>
      <c r="G1123">
        <v>16</v>
      </c>
      <c r="H1123">
        <f>IF(rolling_transitions[[#This Row],[CURRENT_SEGMENT]]=rolling_transitions[[#This Row],[PREVIOUS_SEGMENT]],1,0)</f>
        <v>0</v>
      </c>
    </row>
    <row r="1124" spans="1:8">
      <c r="A1124">
        <v>168229</v>
      </c>
      <c r="B1124" t="s">
        <v>13</v>
      </c>
      <c r="C1124" t="s">
        <v>14</v>
      </c>
      <c r="D1124" s="1">
        <v>44442</v>
      </c>
      <c r="E1124">
        <v>3</v>
      </c>
      <c r="F1124" s="17">
        <v>4</v>
      </c>
      <c r="G1124">
        <v>16</v>
      </c>
      <c r="H1124">
        <f>IF(rolling_transitions[[#This Row],[CURRENT_SEGMENT]]=rolling_transitions[[#This Row],[PREVIOUS_SEGMENT]],1,0)</f>
        <v>0</v>
      </c>
    </row>
    <row r="1125" spans="1:8">
      <c r="A1125">
        <v>9</v>
      </c>
      <c r="B1125" t="s">
        <v>13</v>
      </c>
      <c r="C1125" t="s">
        <v>144</v>
      </c>
      <c r="D1125" s="1">
        <v>44442</v>
      </c>
      <c r="E1125">
        <v>3</v>
      </c>
      <c r="F1125" s="17">
        <v>6</v>
      </c>
      <c r="G1125">
        <v>16</v>
      </c>
      <c r="H1125">
        <f>IF(rolling_transitions[[#This Row],[CURRENT_SEGMENT]]=rolling_transitions[[#This Row],[PREVIOUS_SEGMENT]],1,0)</f>
        <v>0</v>
      </c>
    </row>
    <row r="1126" spans="1:8">
      <c r="A1126">
        <v>83502</v>
      </c>
      <c r="B1126" t="s">
        <v>13</v>
      </c>
      <c r="C1126" t="s">
        <v>7</v>
      </c>
      <c r="D1126" s="1">
        <v>44442</v>
      </c>
      <c r="E1126">
        <v>3</v>
      </c>
      <c r="F1126" s="17">
        <v>1</v>
      </c>
      <c r="G1126">
        <v>16</v>
      </c>
      <c r="H1126">
        <f>IF(rolling_transitions[[#This Row],[CURRENT_SEGMENT]]=rolling_transitions[[#This Row],[PREVIOUS_SEGMENT]],1,0)</f>
        <v>0</v>
      </c>
    </row>
    <row r="1127" spans="1:8">
      <c r="A1127">
        <v>156764</v>
      </c>
      <c r="B1127" t="s">
        <v>14</v>
      </c>
      <c r="C1127" t="s">
        <v>13</v>
      </c>
      <c r="D1127" s="1">
        <v>44442</v>
      </c>
      <c r="E1127">
        <v>4</v>
      </c>
      <c r="F1127" s="17">
        <v>3</v>
      </c>
      <c r="G1127">
        <v>16</v>
      </c>
      <c r="H1127">
        <f>IF(rolling_transitions[[#This Row],[CURRENT_SEGMENT]]=rolling_transitions[[#This Row],[PREVIOUS_SEGMENT]],1,0)</f>
        <v>0</v>
      </c>
    </row>
    <row r="1128" spans="1:8">
      <c r="A1128">
        <v>1271</v>
      </c>
      <c r="B1128" t="s">
        <v>13</v>
      </c>
      <c r="C1128" t="s">
        <v>15</v>
      </c>
      <c r="D1128" s="1">
        <v>44442</v>
      </c>
      <c r="E1128">
        <v>3</v>
      </c>
      <c r="F1128" s="17">
        <v>5</v>
      </c>
      <c r="G1128">
        <v>16</v>
      </c>
      <c r="H1128">
        <f>IF(rolling_transitions[[#This Row],[CURRENT_SEGMENT]]=rolling_transitions[[#This Row],[PREVIOUS_SEGMENT]],1,0)</f>
        <v>0</v>
      </c>
    </row>
    <row r="1129" spans="1:8">
      <c r="A1129">
        <v>2135325</v>
      </c>
      <c r="B1129" t="s">
        <v>13</v>
      </c>
      <c r="C1129" t="s">
        <v>13</v>
      </c>
      <c r="D1129" s="1">
        <v>44442</v>
      </c>
      <c r="E1129">
        <v>3</v>
      </c>
      <c r="F1129" s="17">
        <v>3</v>
      </c>
      <c r="G1129">
        <v>16</v>
      </c>
      <c r="H1129">
        <f>IF(rolling_transitions[[#This Row],[CURRENT_SEGMENT]]=rolling_transitions[[#This Row],[PREVIOUS_SEGMENT]],1,0)</f>
        <v>1</v>
      </c>
    </row>
    <row r="1130" spans="1:8">
      <c r="A1130">
        <v>1438</v>
      </c>
      <c r="B1130" t="s">
        <v>12</v>
      </c>
      <c r="C1130" t="s">
        <v>144</v>
      </c>
      <c r="D1130" s="1">
        <v>44442</v>
      </c>
      <c r="E1130">
        <v>2</v>
      </c>
      <c r="F1130" s="17">
        <v>6</v>
      </c>
      <c r="G1130">
        <v>16</v>
      </c>
      <c r="H1130">
        <f>IF(rolling_transitions[[#This Row],[CURRENT_SEGMENT]]=rolling_transitions[[#This Row],[PREVIOUS_SEGMENT]],1,0)</f>
        <v>0</v>
      </c>
    </row>
    <row r="1131" spans="1:8">
      <c r="A1131">
        <v>74523</v>
      </c>
      <c r="B1131" t="s">
        <v>7</v>
      </c>
      <c r="C1131" t="s">
        <v>13</v>
      </c>
      <c r="D1131" s="1">
        <v>44442</v>
      </c>
      <c r="E1131">
        <v>1</v>
      </c>
      <c r="F1131" s="17">
        <v>3</v>
      </c>
      <c r="G1131">
        <v>16</v>
      </c>
      <c r="H1131">
        <f>IF(rolling_transitions[[#This Row],[CURRENT_SEGMENT]]=rolling_transitions[[#This Row],[PREVIOUS_SEGMENT]],1,0)</f>
        <v>0</v>
      </c>
    </row>
    <row r="1132" spans="1:8">
      <c r="A1132">
        <v>1335</v>
      </c>
      <c r="B1132" t="s">
        <v>7</v>
      </c>
      <c r="C1132" t="s">
        <v>15</v>
      </c>
      <c r="D1132" s="1">
        <v>44442</v>
      </c>
      <c r="E1132">
        <v>1</v>
      </c>
      <c r="F1132" s="17">
        <v>5</v>
      </c>
      <c r="G1132">
        <v>16</v>
      </c>
      <c r="H1132">
        <f>IF(rolling_transitions[[#This Row],[CURRENT_SEGMENT]]=rolling_transitions[[#This Row],[PREVIOUS_SEGMENT]],1,0)</f>
        <v>0</v>
      </c>
    </row>
    <row r="1133" spans="1:8">
      <c r="A1133">
        <v>225894</v>
      </c>
      <c r="B1133" t="s">
        <v>14</v>
      </c>
      <c r="C1133" t="s">
        <v>12</v>
      </c>
      <c r="D1133" s="1">
        <v>44442</v>
      </c>
      <c r="E1133">
        <v>4</v>
      </c>
      <c r="F1133" s="17">
        <v>2</v>
      </c>
      <c r="G1133">
        <v>16</v>
      </c>
      <c r="H1133">
        <f>IF(rolling_transitions[[#This Row],[CURRENT_SEGMENT]]=rolling_transitions[[#This Row],[PREVIOUS_SEGMENT]],1,0)</f>
        <v>0</v>
      </c>
    </row>
    <row r="1134" spans="1:8">
      <c r="A1134">
        <v>133724</v>
      </c>
      <c r="B1134" t="s">
        <v>7</v>
      </c>
      <c r="C1134" t="s">
        <v>12</v>
      </c>
      <c r="D1134" s="1">
        <v>44442</v>
      </c>
      <c r="E1134">
        <v>1</v>
      </c>
      <c r="F1134" s="17">
        <v>2</v>
      </c>
      <c r="G1134">
        <v>16</v>
      </c>
      <c r="H1134">
        <f>IF(rolling_transitions[[#This Row],[CURRENT_SEGMENT]]=rolling_transitions[[#This Row],[PREVIOUS_SEGMENT]],1,0)</f>
        <v>0</v>
      </c>
    </row>
    <row r="1135" spans="1:8">
      <c r="A1135">
        <v>9704</v>
      </c>
      <c r="B1135" t="s">
        <v>12</v>
      </c>
      <c r="C1135" t="s">
        <v>145</v>
      </c>
      <c r="D1135" s="1">
        <v>44442</v>
      </c>
      <c r="E1135">
        <v>2</v>
      </c>
      <c r="F1135" s="17">
        <v>99</v>
      </c>
      <c r="G1135">
        <v>16</v>
      </c>
      <c r="H1135">
        <f>IF(rolling_transitions[[#This Row],[CURRENT_SEGMENT]]=rolling_transitions[[#This Row],[PREVIOUS_SEGMENT]],1,0)</f>
        <v>0</v>
      </c>
    </row>
    <row r="1136" spans="1:8">
      <c r="A1136">
        <v>16398</v>
      </c>
      <c r="B1136" t="s">
        <v>15</v>
      </c>
      <c r="C1136" t="s">
        <v>13</v>
      </c>
      <c r="D1136" s="1">
        <v>44442</v>
      </c>
      <c r="E1136">
        <v>5</v>
      </c>
      <c r="F1136" s="17">
        <v>3</v>
      </c>
      <c r="G1136">
        <v>16</v>
      </c>
      <c r="H1136">
        <f>IF(rolling_transitions[[#This Row],[CURRENT_SEGMENT]]=rolling_transitions[[#This Row],[PREVIOUS_SEGMENT]],1,0)</f>
        <v>0</v>
      </c>
    </row>
    <row r="1137" spans="1:8">
      <c r="A1137">
        <v>2976486</v>
      </c>
      <c r="B1137" t="s">
        <v>7</v>
      </c>
      <c r="C1137" t="s">
        <v>7</v>
      </c>
      <c r="D1137" s="1">
        <v>44442</v>
      </c>
      <c r="E1137">
        <v>1</v>
      </c>
      <c r="F1137" s="17">
        <v>1</v>
      </c>
      <c r="G1137">
        <v>16</v>
      </c>
      <c r="H1137">
        <f>IF(rolling_transitions[[#This Row],[CURRENT_SEGMENT]]=rolling_transitions[[#This Row],[PREVIOUS_SEGMENT]],1,0)</f>
        <v>1</v>
      </c>
    </row>
    <row r="1138" spans="1:8">
      <c r="A1138">
        <v>18085</v>
      </c>
      <c r="B1138" t="s">
        <v>7</v>
      </c>
      <c r="C1138" t="s">
        <v>14</v>
      </c>
      <c r="D1138" s="1">
        <v>44442</v>
      </c>
      <c r="E1138">
        <v>1</v>
      </c>
      <c r="F1138" s="17">
        <v>4</v>
      </c>
      <c r="G1138">
        <v>16</v>
      </c>
      <c r="H1138">
        <f>IF(rolling_transitions[[#This Row],[CURRENT_SEGMENT]]=rolling_transitions[[#This Row],[PREVIOUS_SEGMENT]],1,0)</f>
        <v>0</v>
      </c>
    </row>
    <row r="1139" spans="1:8">
      <c r="A1139">
        <v>1837051</v>
      </c>
      <c r="B1139" t="s">
        <v>12</v>
      </c>
      <c r="C1139" t="s">
        <v>12</v>
      </c>
      <c r="D1139" s="1">
        <v>44442</v>
      </c>
      <c r="E1139">
        <v>2</v>
      </c>
      <c r="F1139" s="17">
        <v>2</v>
      </c>
      <c r="G1139">
        <v>16</v>
      </c>
      <c r="H1139">
        <f>IF(rolling_transitions[[#This Row],[CURRENT_SEGMENT]]=rolling_transitions[[#This Row],[PREVIOUS_SEGMENT]],1,0)</f>
        <v>1</v>
      </c>
    </row>
    <row r="1140" spans="1:8">
      <c r="A1140">
        <v>53584</v>
      </c>
      <c r="B1140" t="s">
        <v>15</v>
      </c>
      <c r="C1140" t="s">
        <v>12</v>
      </c>
      <c r="D1140" s="1">
        <v>44442</v>
      </c>
      <c r="E1140">
        <v>5</v>
      </c>
      <c r="F1140" s="17">
        <v>2</v>
      </c>
      <c r="G1140">
        <v>16</v>
      </c>
      <c r="H1140">
        <f>IF(rolling_transitions[[#This Row],[CURRENT_SEGMENT]]=rolling_transitions[[#This Row],[PREVIOUS_SEGMENT]],1,0)</f>
        <v>0</v>
      </c>
    </row>
    <row r="1141" spans="1:8">
      <c r="A1141">
        <v>259776</v>
      </c>
      <c r="B1141" t="s">
        <v>12</v>
      </c>
      <c r="C1141" t="s">
        <v>14</v>
      </c>
      <c r="D1141" s="1">
        <v>44442</v>
      </c>
      <c r="E1141">
        <v>2</v>
      </c>
      <c r="F1141" s="17">
        <v>4</v>
      </c>
      <c r="G1141">
        <v>16</v>
      </c>
      <c r="H1141">
        <f>IF(rolling_transitions[[#This Row],[CURRENT_SEGMENT]]=rolling_transitions[[#This Row],[PREVIOUS_SEGMENT]],1,0)</f>
        <v>0</v>
      </c>
    </row>
    <row r="1142" spans="1:8">
      <c r="A1142">
        <v>126482</v>
      </c>
      <c r="B1142" t="s">
        <v>12</v>
      </c>
      <c r="C1142" t="s">
        <v>7</v>
      </c>
      <c r="D1142" s="1">
        <v>44442</v>
      </c>
      <c r="E1142">
        <v>2</v>
      </c>
      <c r="F1142" s="17">
        <v>1</v>
      </c>
      <c r="G1142">
        <v>16</v>
      </c>
      <c r="H1142">
        <f>IF(rolling_transitions[[#This Row],[CURRENT_SEGMENT]]=rolling_transitions[[#This Row],[PREVIOUS_SEGMENT]],1,0)</f>
        <v>0</v>
      </c>
    </row>
    <row r="1143" spans="1:8">
      <c r="A1143">
        <v>7528</v>
      </c>
      <c r="B1143" t="s">
        <v>13</v>
      </c>
      <c r="C1143" t="s">
        <v>12</v>
      </c>
      <c r="D1143" s="1">
        <v>44442</v>
      </c>
      <c r="E1143">
        <v>3</v>
      </c>
      <c r="F1143" s="17">
        <v>2</v>
      </c>
      <c r="G1143">
        <v>16</v>
      </c>
      <c r="H1143">
        <f>IF(rolling_transitions[[#This Row],[CURRENT_SEGMENT]]=rolling_transitions[[#This Row],[PREVIOUS_SEGMENT]],1,0)</f>
        <v>0</v>
      </c>
    </row>
    <row r="1144" spans="1:8">
      <c r="A1144">
        <v>16097</v>
      </c>
      <c r="B1144" t="s">
        <v>15</v>
      </c>
      <c r="C1144" t="s">
        <v>7</v>
      </c>
      <c r="D1144" s="1">
        <v>44442</v>
      </c>
      <c r="E1144">
        <v>5</v>
      </c>
      <c r="F1144" s="17">
        <v>1</v>
      </c>
      <c r="G1144">
        <v>16</v>
      </c>
      <c r="H1144">
        <f>IF(rolling_transitions[[#This Row],[CURRENT_SEGMENT]]=rolling_transitions[[#This Row],[PREVIOUS_SEGMENT]],1,0)</f>
        <v>0</v>
      </c>
    </row>
    <row r="1145" spans="1:8">
      <c r="A1145">
        <v>1259</v>
      </c>
      <c r="B1145" t="s">
        <v>7</v>
      </c>
      <c r="C1145" t="s">
        <v>15</v>
      </c>
      <c r="D1145" s="1">
        <v>44435</v>
      </c>
      <c r="E1145">
        <v>1</v>
      </c>
      <c r="F1145" s="17">
        <v>5</v>
      </c>
      <c r="G1145">
        <v>17</v>
      </c>
      <c r="H1145">
        <f>IF(rolling_transitions[[#This Row],[CURRENT_SEGMENT]]=rolling_transitions[[#This Row],[PREVIOUS_SEGMENT]],1,0)</f>
        <v>0</v>
      </c>
    </row>
    <row r="1146" spans="1:8">
      <c r="A1146">
        <v>17912</v>
      </c>
      <c r="B1146" t="s">
        <v>7</v>
      </c>
      <c r="C1146" t="s">
        <v>14</v>
      </c>
      <c r="D1146" s="1">
        <v>44435</v>
      </c>
      <c r="E1146">
        <v>1</v>
      </c>
      <c r="F1146" s="17">
        <v>4</v>
      </c>
      <c r="G1146">
        <v>17</v>
      </c>
      <c r="H1146">
        <f>IF(rolling_transitions[[#This Row],[CURRENT_SEGMENT]]=rolling_transitions[[#This Row],[PREVIOUS_SEGMENT]],1,0)</f>
        <v>0</v>
      </c>
    </row>
    <row r="1147" spans="1:8">
      <c r="A1147">
        <v>18397</v>
      </c>
      <c r="B1147" t="s">
        <v>15</v>
      </c>
      <c r="C1147" t="s">
        <v>13</v>
      </c>
      <c r="D1147" s="1">
        <v>44435</v>
      </c>
      <c r="E1147">
        <v>5</v>
      </c>
      <c r="F1147" s="17">
        <v>3</v>
      </c>
      <c r="G1147">
        <v>17</v>
      </c>
      <c r="H1147">
        <f>IF(rolling_transitions[[#This Row],[CURRENT_SEGMENT]]=rolling_transitions[[#This Row],[PREVIOUS_SEGMENT]],1,0)</f>
        <v>0</v>
      </c>
    </row>
    <row r="1148" spans="1:8">
      <c r="A1148">
        <v>795</v>
      </c>
      <c r="B1148" t="s">
        <v>7</v>
      </c>
      <c r="C1148" t="s">
        <v>145</v>
      </c>
      <c r="D1148" s="1">
        <v>44435</v>
      </c>
      <c r="E1148">
        <v>1</v>
      </c>
      <c r="F1148" s="17">
        <v>99</v>
      </c>
      <c r="G1148">
        <v>17</v>
      </c>
      <c r="H1148">
        <f>IF(rolling_transitions[[#This Row],[CURRENT_SEGMENT]]=rolling_transitions[[#This Row],[PREVIOUS_SEGMENT]],1,0)</f>
        <v>0</v>
      </c>
    </row>
    <row r="1149" spans="1:8">
      <c r="A1149">
        <v>407937</v>
      </c>
      <c r="B1149" t="s">
        <v>144</v>
      </c>
      <c r="C1149" t="s">
        <v>15</v>
      </c>
      <c r="D1149" s="1">
        <v>44330</v>
      </c>
      <c r="E1149">
        <v>6</v>
      </c>
      <c r="F1149" s="17">
        <v>5</v>
      </c>
      <c r="G1149">
        <v>32</v>
      </c>
      <c r="H1149">
        <f>IF(rolling_transitions[[#This Row],[CURRENT_SEGMENT]]=rolling_transitions[[#This Row],[PREVIOUS_SEGMENT]],1,0)</f>
        <v>0</v>
      </c>
    </row>
    <row r="1150" spans="1:8">
      <c r="A1150">
        <v>15174</v>
      </c>
      <c r="B1150" t="s">
        <v>7</v>
      </c>
      <c r="C1150" t="s">
        <v>14</v>
      </c>
      <c r="D1150" s="1">
        <v>44330</v>
      </c>
      <c r="E1150">
        <v>1</v>
      </c>
      <c r="F1150" s="17">
        <v>4</v>
      </c>
      <c r="G1150">
        <v>32</v>
      </c>
      <c r="H1150">
        <f>IF(rolling_transitions[[#This Row],[CURRENT_SEGMENT]]=rolling_transitions[[#This Row],[PREVIOUS_SEGMENT]],1,0)</f>
        <v>0</v>
      </c>
    </row>
    <row r="1151" spans="1:8">
      <c r="A1151">
        <v>139826</v>
      </c>
      <c r="B1151" t="s">
        <v>14</v>
      </c>
      <c r="C1151" t="s">
        <v>13</v>
      </c>
      <c r="D1151" s="1">
        <v>44330</v>
      </c>
      <c r="E1151">
        <v>4</v>
      </c>
      <c r="F1151" s="17">
        <v>3</v>
      </c>
      <c r="G1151">
        <v>32</v>
      </c>
      <c r="H1151">
        <f>IF(rolling_transitions[[#This Row],[CURRENT_SEGMENT]]=rolling_transitions[[#This Row],[PREVIOUS_SEGMENT]],1,0)</f>
        <v>0</v>
      </c>
    </row>
    <row r="1152" spans="1:8">
      <c r="A1152">
        <v>321895</v>
      </c>
      <c r="B1152" t="s">
        <v>14</v>
      </c>
      <c r="C1152" t="s">
        <v>144</v>
      </c>
      <c r="D1152" s="1">
        <v>44330</v>
      </c>
      <c r="E1152">
        <v>4</v>
      </c>
      <c r="F1152" s="17">
        <v>6</v>
      </c>
      <c r="G1152">
        <v>32</v>
      </c>
      <c r="H1152">
        <f>IF(rolling_transitions[[#This Row],[CURRENT_SEGMENT]]=rolling_transitions[[#This Row],[PREVIOUS_SEGMENT]],1,0)</f>
        <v>0</v>
      </c>
    </row>
    <row r="1153" spans="1:8">
      <c r="A1153">
        <v>954</v>
      </c>
      <c r="B1153" t="s">
        <v>7</v>
      </c>
      <c r="C1153" t="s">
        <v>15</v>
      </c>
      <c r="D1153" s="1">
        <v>44330</v>
      </c>
      <c r="E1153">
        <v>1</v>
      </c>
      <c r="F1153" s="17">
        <v>5</v>
      </c>
      <c r="G1153">
        <v>32</v>
      </c>
      <c r="H1153">
        <f>IF(rolling_transitions[[#This Row],[CURRENT_SEGMENT]]=rolling_transitions[[#This Row],[PREVIOUS_SEGMENT]],1,0)</f>
        <v>0</v>
      </c>
    </row>
    <row r="1154" spans="1:8">
      <c r="A1154">
        <v>17625</v>
      </c>
      <c r="B1154" t="s">
        <v>15</v>
      </c>
      <c r="C1154" t="s">
        <v>7</v>
      </c>
      <c r="D1154" s="1">
        <v>44330</v>
      </c>
      <c r="E1154">
        <v>5</v>
      </c>
      <c r="F1154" s="17">
        <v>1</v>
      </c>
      <c r="G1154">
        <v>32</v>
      </c>
      <c r="H1154">
        <f>IF(rolling_transitions[[#This Row],[CURRENT_SEGMENT]]=rolling_transitions[[#This Row],[PREVIOUS_SEGMENT]],1,0)</f>
        <v>0</v>
      </c>
    </row>
    <row r="1155" spans="1:8">
      <c r="A1155">
        <v>126871</v>
      </c>
      <c r="B1155" t="s">
        <v>12</v>
      </c>
      <c r="C1155" t="s">
        <v>7</v>
      </c>
      <c r="D1155" s="1">
        <v>44330</v>
      </c>
      <c r="E1155">
        <v>2</v>
      </c>
      <c r="F1155" s="17">
        <v>1</v>
      </c>
      <c r="G1155">
        <v>32</v>
      </c>
      <c r="H1155">
        <f>IF(rolling_transitions[[#This Row],[CURRENT_SEGMENT]]=rolling_transitions[[#This Row],[PREVIOUS_SEGMENT]],1,0)</f>
        <v>0</v>
      </c>
    </row>
    <row r="1156" spans="1:8">
      <c r="A1156">
        <v>246401</v>
      </c>
      <c r="B1156" t="s">
        <v>12</v>
      </c>
      <c r="C1156" t="s">
        <v>14</v>
      </c>
      <c r="D1156" s="1">
        <v>44330</v>
      </c>
      <c r="E1156">
        <v>2</v>
      </c>
      <c r="F1156" s="17">
        <v>4</v>
      </c>
      <c r="G1156">
        <v>32</v>
      </c>
      <c r="H1156">
        <f>IF(rolling_transitions[[#This Row],[CURRENT_SEGMENT]]=rolling_transitions[[#This Row],[PREVIOUS_SEGMENT]],1,0)</f>
        <v>0</v>
      </c>
    </row>
    <row r="1157" spans="1:8">
      <c r="A1157">
        <v>3213992</v>
      </c>
      <c r="B1157" t="s">
        <v>7</v>
      </c>
      <c r="C1157" t="s">
        <v>7</v>
      </c>
      <c r="D1157" s="1">
        <v>44330</v>
      </c>
      <c r="E1157">
        <v>1</v>
      </c>
      <c r="F1157" s="17">
        <v>1</v>
      </c>
      <c r="G1157">
        <v>32</v>
      </c>
      <c r="H1157">
        <f>IF(rolling_transitions[[#This Row],[CURRENT_SEGMENT]]=rolling_transitions[[#This Row],[PREVIOUS_SEGMENT]],1,0)</f>
        <v>1</v>
      </c>
    </row>
    <row r="1158" spans="1:8">
      <c r="A1158">
        <v>641</v>
      </c>
      <c r="B1158" t="s">
        <v>7</v>
      </c>
      <c r="C1158" t="s">
        <v>145</v>
      </c>
      <c r="D1158" s="1">
        <v>44330</v>
      </c>
      <c r="E1158">
        <v>1</v>
      </c>
      <c r="F1158" s="17">
        <v>99</v>
      </c>
      <c r="G1158">
        <v>32</v>
      </c>
      <c r="H1158">
        <f>IF(rolling_transitions[[#This Row],[CURRENT_SEGMENT]]=rolling_transitions[[#This Row],[PREVIOUS_SEGMENT]],1,0)</f>
        <v>0</v>
      </c>
    </row>
    <row r="1159" spans="1:8">
      <c r="A1159">
        <v>11882</v>
      </c>
      <c r="B1159" t="s">
        <v>14</v>
      </c>
      <c r="C1159" t="s">
        <v>7</v>
      </c>
      <c r="D1159" s="1">
        <v>44330</v>
      </c>
      <c r="E1159">
        <v>4</v>
      </c>
      <c r="F1159" s="17">
        <v>1</v>
      </c>
      <c r="G1159">
        <v>32</v>
      </c>
      <c r="H1159">
        <f>IF(rolling_transitions[[#This Row],[CURRENT_SEGMENT]]=rolling_transitions[[#This Row],[PREVIOUS_SEGMENT]],1,0)</f>
        <v>0</v>
      </c>
    </row>
    <row r="1160" spans="1:8">
      <c r="A1160">
        <v>1917971</v>
      </c>
      <c r="B1160" t="s">
        <v>12</v>
      </c>
      <c r="C1160" t="s">
        <v>12</v>
      </c>
      <c r="D1160" s="1">
        <v>44330</v>
      </c>
      <c r="E1160">
        <v>2</v>
      </c>
      <c r="F1160" s="17">
        <v>2</v>
      </c>
      <c r="G1160">
        <v>32</v>
      </c>
      <c r="H1160">
        <f>IF(rolling_transitions[[#This Row],[CURRENT_SEGMENT]]=rolling_transitions[[#This Row],[PREVIOUS_SEGMENT]],1,0)</f>
        <v>1</v>
      </c>
    </row>
    <row r="1161" spans="1:8">
      <c r="A1161">
        <v>179682</v>
      </c>
      <c r="B1161" t="s">
        <v>14</v>
      </c>
      <c r="C1161" t="s">
        <v>145</v>
      </c>
      <c r="D1161" s="1">
        <v>44330</v>
      </c>
      <c r="E1161">
        <v>4</v>
      </c>
      <c r="F1161" s="17">
        <v>99</v>
      </c>
      <c r="G1161">
        <v>32</v>
      </c>
      <c r="H1161">
        <f>IF(rolling_transitions[[#This Row],[CURRENT_SEGMENT]]=rolling_transitions[[#This Row],[PREVIOUS_SEGMENT]],1,0)</f>
        <v>0</v>
      </c>
    </row>
    <row r="1162" spans="1:8">
      <c r="A1162">
        <v>36</v>
      </c>
      <c r="B1162" t="s">
        <v>7</v>
      </c>
      <c r="C1162" t="s">
        <v>144</v>
      </c>
      <c r="D1162" s="1">
        <v>44330</v>
      </c>
      <c r="E1162">
        <v>1</v>
      </c>
      <c r="F1162" s="17">
        <v>6</v>
      </c>
      <c r="G1162">
        <v>32</v>
      </c>
      <c r="H1162">
        <f>IF(rolling_transitions[[#This Row],[CURRENT_SEGMENT]]=rolling_transitions[[#This Row],[PREVIOUS_SEGMENT]],1,0)</f>
        <v>0</v>
      </c>
    </row>
    <row r="1163" spans="1:8">
      <c r="A1163">
        <v>14126</v>
      </c>
      <c r="B1163" t="s">
        <v>15</v>
      </c>
      <c r="C1163" t="s">
        <v>13</v>
      </c>
      <c r="D1163" s="1">
        <v>44330</v>
      </c>
      <c r="E1163">
        <v>5</v>
      </c>
      <c r="F1163" s="17">
        <v>3</v>
      </c>
      <c r="G1163">
        <v>32</v>
      </c>
      <c r="H1163">
        <f>IF(rolling_transitions[[#This Row],[CURRENT_SEGMENT]]=rolling_transitions[[#This Row],[PREVIOUS_SEGMENT]],1,0)</f>
        <v>0</v>
      </c>
    </row>
    <row r="1164" spans="1:8">
      <c r="A1164">
        <v>1232</v>
      </c>
      <c r="B1164" t="s">
        <v>12</v>
      </c>
      <c r="C1164" t="s">
        <v>144</v>
      </c>
      <c r="D1164" s="1">
        <v>44330</v>
      </c>
      <c r="E1164">
        <v>2</v>
      </c>
      <c r="F1164" s="17">
        <v>6</v>
      </c>
      <c r="G1164">
        <v>32</v>
      </c>
      <c r="H1164">
        <f>IF(rolling_transitions[[#This Row],[CURRENT_SEGMENT]]=rolling_transitions[[#This Row],[PREVIOUS_SEGMENT]],1,0)</f>
        <v>0</v>
      </c>
    </row>
    <row r="1165" spans="1:8">
      <c r="A1165">
        <v>9336319</v>
      </c>
      <c r="B1165" t="s">
        <v>14</v>
      </c>
      <c r="C1165" t="s">
        <v>14</v>
      </c>
      <c r="D1165" s="1">
        <v>44330</v>
      </c>
      <c r="E1165">
        <v>4</v>
      </c>
      <c r="F1165" s="17">
        <v>4</v>
      </c>
      <c r="G1165">
        <v>32</v>
      </c>
      <c r="H1165">
        <f>IF(rolling_transitions[[#This Row],[CURRENT_SEGMENT]]=rolling_transitions[[#This Row],[PREVIOUS_SEGMENT]],1,0)</f>
        <v>1</v>
      </c>
    </row>
    <row r="1166" spans="1:8">
      <c r="A1166">
        <v>745</v>
      </c>
      <c r="B1166" t="s">
        <v>13</v>
      </c>
      <c r="C1166" t="s">
        <v>15</v>
      </c>
      <c r="D1166" s="1">
        <v>44330</v>
      </c>
      <c r="E1166">
        <v>3</v>
      </c>
      <c r="F1166" s="17">
        <v>5</v>
      </c>
      <c r="G1166">
        <v>32</v>
      </c>
      <c r="H1166">
        <f>IF(rolling_transitions[[#This Row],[CURRENT_SEGMENT]]=rolling_transitions[[#This Row],[PREVIOUS_SEGMENT]],1,0)</f>
        <v>0</v>
      </c>
    </row>
    <row r="1167" spans="1:8">
      <c r="A1167">
        <v>6</v>
      </c>
      <c r="B1167" t="s">
        <v>13</v>
      </c>
      <c r="C1167" t="s">
        <v>144</v>
      </c>
      <c r="D1167" s="1">
        <v>44330</v>
      </c>
      <c r="E1167">
        <v>3</v>
      </c>
      <c r="F1167" s="17">
        <v>6</v>
      </c>
      <c r="G1167">
        <v>32</v>
      </c>
      <c r="H1167">
        <f>IF(rolling_transitions[[#This Row],[CURRENT_SEGMENT]]=rolling_transitions[[#This Row],[PREVIOUS_SEGMENT]],1,0)</f>
        <v>0</v>
      </c>
    </row>
    <row r="1168" spans="1:8">
      <c r="A1168">
        <v>163305</v>
      </c>
      <c r="B1168" t="s">
        <v>13</v>
      </c>
      <c r="C1168" t="s">
        <v>14</v>
      </c>
      <c r="D1168" s="1">
        <v>44330</v>
      </c>
      <c r="E1168">
        <v>3</v>
      </c>
      <c r="F1168" s="17">
        <v>4</v>
      </c>
      <c r="G1168">
        <v>32</v>
      </c>
      <c r="H1168">
        <f>IF(rolling_transitions[[#This Row],[CURRENT_SEGMENT]]=rolling_transitions[[#This Row],[PREVIOUS_SEGMENT]],1,0)</f>
        <v>0</v>
      </c>
    </row>
    <row r="1169" spans="1:8">
      <c r="A1169">
        <v>648159</v>
      </c>
      <c r="B1169" t="s">
        <v>15</v>
      </c>
      <c r="C1169" t="s">
        <v>14</v>
      </c>
      <c r="D1169" s="1">
        <v>44323</v>
      </c>
      <c r="E1169">
        <v>5</v>
      </c>
      <c r="F1169" s="17">
        <v>4</v>
      </c>
      <c r="G1169">
        <v>33</v>
      </c>
      <c r="H1169">
        <f>IF(rolling_transitions[[#This Row],[CURRENT_SEGMENT]]=rolling_transitions[[#This Row],[PREVIOUS_SEGMENT]],1,0)</f>
        <v>0</v>
      </c>
    </row>
    <row r="1170" spans="1:8">
      <c r="A1170">
        <v>2019128</v>
      </c>
      <c r="B1170" t="s">
        <v>13</v>
      </c>
      <c r="C1170" t="s">
        <v>13</v>
      </c>
      <c r="D1170" s="1">
        <v>44323</v>
      </c>
      <c r="E1170">
        <v>3</v>
      </c>
      <c r="F1170" s="17">
        <v>3</v>
      </c>
      <c r="G1170">
        <v>33</v>
      </c>
      <c r="H1170">
        <f>IF(rolling_transitions[[#This Row],[CURRENT_SEGMENT]]=rolling_transitions[[#This Row],[PREVIOUS_SEGMENT]],1,0)</f>
        <v>1</v>
      </c>
    </row>
    <row r="1171" spans="1:8">
      <c r="A1171">
        <v>11268</v>
      </c>
      <c r="B1171" t="s">
        <v>14</v>
      </c>
      <c r="C1171" t="s">
        <v>7</v>
      </c>
      <c r="D1171" s="1">
        <v>44323</v>
      </c>
      <c r="E1171">
        <v>4</v>
      </c>
      <c r="F1171" s="17">
        <v>1</v>
      </c>
      <c r="G1171">
        <v>33</v>
      </c>
      <c r="H1171">
        <f>IF(rolling_transitions[[#This Row],[CURRENT_SEGMENT]]=rolling_transitions[[#This Row],[PREVIOUS_SEGMENT]],1,0)</f>
        <v>0</v>
      </c>
    </row>
    <row r="1172" spans="1:8">
      <c r="A1172">
        <v>6</v>
      </c>
      <c r="B1172" t="s">
        <v>13</v>
      </c>
      <c r="C1172" t="s">
        <v>144</v>
      </c>
      <c r="D1172" s="1">
        <v>44323</v>
      </c>
      <c r="E1172">
        <v>3</v>
      </c>
      <c r="F1172" s="17">
        <v>6</v>
      </c>
      <c r="G1172">
        <v>33</v>
      </c>
      <c r="H1172">
        <f>IF(rolling_transitions[[#This Row],[CURRENT_SEGMENT]]=rolling_transitions[[#This Row],[PREVIOUS_SEGMENT]],1,0)</f>
        <v>0</v>
      </c>
    </row>
    <row r="1173" spans="1:8">
      <c r="A1173">
        <v>55831</v>
      </c>
      <c r="B1173" t="s">
        <v>15</v>
      </c>
      <c r="C1173" t="s">
        <v>12</v>
      </c>
      <c r="D1173" s="1">
        <v>44323</v>
      </c>
      <c r="E1173">
        <v>5</v>
      </c>
      <c r="F1173" s="17">
        <v>2</v>
      </c>
      <c r="G1173">
        <v>33</v>
      </c>
      <c r="H1173">
        <f>IF(rolling_transitions[[#This Row],[CURRENT_SEGMENT]]=rolling_transitions[[#This Row],[PREVIOUS_SEGMENT]],1,0)</f>
        <v>0</v>
      </c>
    </row>
    <row r="1174" spans="1:8">
      <c r="A1174">
        <v>139504</v>
      </c>
      <c r="B1174" t="s">
        <v>7</v>
      </c>
      <c r="C1174" t="s">
        <v>12</v>
      </c>
      <c r="D1174" s="1">
        <v>44323</v>
      </c>
      <c r="E1174">
        <v>1</v>
      </c>
      <c r="F1174" s="17">
        <v>2</v>
      </c>
      <c r="G1174">
        <v>33</v>
      </c>
      <c r="H1174">
        <f>IF(rolling_transitions[[#This Row],[CURRENT_SEGMENT]]=rolling_transitions[[#This Row],[PREVIOUS_SEGMENT]],1,0)</f>
        <v>0</v>
      </c>
    </row>
    <row r="1175" spans="1:8">
      <c r="A1175">
        <v>15460</v>
      </c>
      <c r="B1175" t="s">
        <v>12</v>
      </c>
      <c r="C1175" t="s">
        <v>15</v>
      </c>
      <c r="D1175" s="1">
        <v>44323</v>
      </c>
      <c r="E1175">
        <v>2</v>
      </c>
      <c r="F1175" s="17">
        <v>5</v>
      </c>
      <c r="G1175">
        <v>33</v>
      </c>
      <c r="H1175">
        <f>IF(rolling_transitions[[#This Row],[CURRENT_SEGMENT]]=rolling_transitions[[#This Row],[PREVIOUS_SEGMENT]],1,0)</f>
        <v>0</v>
      </c>
    </row>
    <row r="1176" spans="1:8">
      <c r="A1176">
        <v>31</v>
      </c>
      <c r="B1176" t="s">
        <v>7</v>
      </c>
      <c r="C1176" t="s">
        <v>144</v>
      </c>
      <c r="D1176" s="1">
        <v>44323</v>
      </c>
      <c r="E1176">
        <v>1</v>
      </c>
      <c r="F1176" s="17">
        <v>6</v>
      </c>
      <c r="G1176">
        <v>33</v>
      </c>
      <c r="H1176">
        <f>IF(rolling_transitions[[#This Row],[CURRENT_SEGMENT]]=rolling_transitions[[#This Row],[PREVIOUS_SEGMENT]],1,0)</f>
        <v>0</v>
      </c>
    </row>
    <row r="1177" spans="1:8">
      <c r="A1177">
        <v>1932473</v>
      </c>
      <c r="B1177" t="s">
        <v>12</v>
      </c>
      <c r="C1177" t="s">
        <v>12</v>
      </c>
      <c r="D1177" s="1">
        <v>44323</v>
      </c>
      <c r="E1177">
        <v>2</v>
      </c>
      <c r="F1177" s="17">
        <v>2</v>
      </c>
      <c r="G1177">
        <v>33</v>
      </c>
      <c r="H1177">
        <f>IF(rolling_transitions[[#This Row],[CURRENT_SEGMENT]]=rolling_transitions[[#This Row],[PREVIOUS_SEGMENT]],1,0)</f>
        <v>1</v>
      </c>
    </row>
    <row r="1178" spans="1:8">
      <c r="A1178">
        <v>4723</v>
      </c>
      <c r="B1178" t="s">
        <v>12</v>
      </c>
      <c r="C1178" t="s">
        <v>13</v>
      </c>
      <c r="D1178" s="1">
        <v>44323</v>
      </c>
      <c r="E1178">
        <v>2</v>
      </c>
      <c r="F1178" s="17">
        <v>3</v>
      </c>
      <c r="G1178">
        <v>33</v>
      </c>
      <c r="H1178">
        <f>IF(rolling_transitions[[#This Row],[CURRENT_SEGMENT]]=rolling_transitions[[#This Row],[PREVIOUS_SEGMENT]],1,0)</f>
        <v>0</v>
      </c>
    </row>
    <row r="1179" spans="1:8">
      <c r="A1179">
        <v>7530</v>
      </c>
      <c r="B1179" t="s">
        <v>13</v>
      </c>
      <c r="C1179" t="s">
        <v>12</v>
      </c>
      <c r="D1179" s="1">
        <v>44323</v>
      </c>
      <c r="E1179">
        <v>3</v>
      </c>
      <c r="F1179" s="17">
        <v>2</v>
      </c>
      <c r="G1179">
        <v>33</v>
      </c>
      <c r="H1179">
        <f>IF(rolling_transitions[[#This Row],[CURRENT_SEGMENT]]=rolling_transitions[[#This Row],[PREVIOUS_SEGMENT]],1,0)</f>
        <v>0</v>
      </c>
    </row>
    <row r="1180" spans="1:8">
      <c r="A1180">
        <v>133464</v>
      </c>
      <c r="B1180" t="s">
        <v>14</v>
      </c>
      <c r="C1180" t="s">
        <v>13</v>
      </c>
      <c r="D1180" s="1">
        <v>44281</v>
      </c>
      <c r="E1180">
        <v>4</v>
      </c>
      <c r="F1180" s="17">
        <v>3</v>
      </c>
      <c r="G1180">
        <v>39</v>
      </c>
      <c r="H1180">
        <f>IF(rolling_transitions[[#This Row],[CURRENT_SEGMENT]]=rolling_transitions[[#This Row],[PREVIOUS_SEGMENT]],1,0)</f>
        <v>0</v>
      </c>
    </row>
    <row r="1181" spans="1:8">
      <c r="A1181">
        <v>16773</v>
      </c>
      <c r="B1181" t="s">
        <v>7</v>
      </c>
      <c r="C1181" t="s">
        <v>14</v>
      </c>
      <c r="D1181" s="1">
        <v>44281</v>
      </c>
      <c r="E1181">
        <v>1</v>
      </c>
      <c r="F1181" s="17">
        <v>4</v>
      </c>
      <c r="G1181">
        <v>39</v>
      </c>
      <c r="H1181">
        <f>IF(rolling_transitions[[#This Row],[CURRENT_SEGMENT]]=rolling_transitions[[#This Row],[PREVIOUS_SEGMENT]],1,0)</f>
        <v>0</v>
      </c>
    </row>
    <row r="1182" spans="1:8">
      <c r="A1182">
        <v>691</v>
      </c>
      <c r="B1182" t="s">
        <v>7</v>
      </c>
      <c r="C1182" t="s">
        <v>145</v>
      </c>
      <c r="D1182" s="1">
        <v>44281</v>
      </c>
      <c r="E1182">
        <v>1</v>
      </c>
      <c r="F1182" s="17">
        <v>99</v>
      </c>
      <c r="G1182">
        <v>39</v>
      </c>
      <c r="H1182">
        <f>IF(rolling_transitions[[#This Row],[CURRENT_SEGMENT]]=rolling_transitions[[#This Row],[PREVIOUS_SEGMENT]],1,0)</f>
        <v>0</v>
      </c>
    </row>
    <row r="1183" spans="1:8">
      <c r="A1183">
        <v>4380</v>
      </c>
      <c r="B1183" t="s">
        <v>12</v>
      </c>
      <c r="C1183" t="s">
        <v>13</v>
      </c>
      <c r="D1183" s="1">
        <v>44281</v>
      </c>
      <c r="E1183">
        <v>2</v>
      </c>
      <c r="F1183" s="17">
        <v>3</v>
      </c>
      <c r="G1183">
        <v>39</v>
      </c>
      <c r="H1183">
        <f>IF(rolling_transitions[[#This Row],[CURRENT_SEGMENT]]=rolling_transitions[[#This Row],[PREVIOUS_SEGMENT]],1,0)</f>
        <v>0</v>
      </c>
    </row>
    <row r="1184" spans="1:8">
      <c r="A1184">
        <v>62525</v>
      </c>
      <c r="B1184" t="s">
        <v>7</v>
      </c>
      <c r="C1184" t="s">
        <v>13</v>
      </c>
      <c r="D1184" s="1">
        <v>44281</v>
      </c>
      <c r="E1184">
        <v>1</v>
      </c>
      <c r="F1184" s="17">
        <v>3</v>
      </c>
      <c r="G1184">
        <v>39</v>
      </c>
      <c r="H1184">
        <f>IF(rolling_transitions[[#This Row],[CURRENT_SEGMENT]]=rolling_transitions[[#This Row],[PREVIOUS_SEGMENT]],1,0)</f>
        <v>0</v>
      </c>
    </row>
    <row r="1185" spans="1:8">
      <c r="A1185">
        <v>117278</v>
      </c>
      <c r="B1185" t="s">
        <v>13</v>
      </c>
      <c r="C1185" t="s">
        <v>7</v>
      </c>
      <c r="D1185" s="1">
        <v>44281</v>
      </c>
      <c r="E1185">
        <v>3</v>
      </c>
      <c r="F1185" s="17">
        <v>1</v>
      </c>
      <c r="G1185">
        <v>39</v>
      </c>
      <c r="H1185">
        <f>IF(rolling_transitions[[#This Row],[CURRENT_SEGMENT]]=rolling_transitions[[#This Row],[PREVIOUS_SEGMENT]],1,0)</f>
        <v>0</v>
      </c>
    </row>
    <row r="1186" spans="1:8">
      <c r="A1186">
        <v>266140</v>
      </c>
      <c r="B1186" t="s">
        <v>12</v>
      </c>
      <c r="C1186" t="s">
        <v>14</v>
      </c>
      <c r="D1186" s="1">
        <v>44281</v>
      </c>
      <c r="E1186">
        <v>2</v>
      </c>
      <c r="F1186" s="17">
        <v>4</v>
      </c>
      <c r="G1186">
        <v>39</v>
      </c>
      <c r="H1186">
        <f>IF(rolling_transitions[[#This Row],[CURRENT_SEGMENT]]=rolling_transitions[[#This Row],[PREVIOUS_SEGMENT]],1,0)</f>
        <v>0</v>
      </c>
    </row>
    <row r="1187" spans="1:8">
      <c r="A1187">
        <v>513</v>
      </c>
      <c r="B1187" t="s">
        <v>13</v>
      </c>
      <c r="C1187" t="s">
        <v>15</v>
      </c>
      <c r="D1187" s="1">
        <v>44281</v>
      </c>
      <c r="E1187">
        <v>3</v>
      </c>
      <c r="F1187" s="17">
        <v>5</v>
      </c>
      <c r="G1187">
        <v>39</v>
      </c>
      <c r="H1187">
        <f>IF(rolling_transitions[[#This Row],[CURRENT_SEGMENT]]=rolling_transitions[[#This Row],[PREVIOUS_SEGMENT]],1,0)</f>
        <v>0</v>
      </c>
    </row>
    <row r="1188" spans="1:8">
      <c r="A1188">
        <v>332001</v>
      </c>
      <c r="B1188" t="s">
        <v>14</v>
      </c>
      <c r="C1188" t="s">
        <v>12</v>
      </c>
      <c r="D1188" s="1">
        <v>44281</v>
      </c>
      <c r="E1188">
        <v>4</v>
      </c>
      <c r="F1188" s="17">
        <v>2</v>
      </c>
      <c r="G1188">
        <v>39</v>
      </c>
      <c r="H1188">
        <f>IF(rolling_transitions[[#This Row],[CURRENT_SEGMENT]]=rolling_transitions[[#This Row],[PREVIOUS_SEGMENT]],1,0)</f>
        <v>0</v>
      </c>
    </row>
    <row r="1189" spans="1:8">
      <c r="A1189">
        <v>10319877</v>
      </c>
      <c r="B1189" t="s">
        <v>144</v>
      </c>
      <c r="C1189" t="s">
        <v>144</v>
      </c>
      <c r="D1189" s="1">
        <v>44281</v>
      </c>
      <c r="E1189">
        <v>6</v>
      </c>
      <c r="F1189" s="17">
        <v>6</v>
      </c>
      <c r="G1189">
        <v>39</v>
      </c>
      <c r="H1189">
        <f>IF(rolling_transitions[[#This Row],[CURRENT_SEGMENT]]=rolling_transitions[[#This Row],[PREVIOUS_SEGMENT]],1,0)</f>
        <v>1</v>
      </c>
    </row>
    <row r="1190" spans="1:8">
      <c r="A1190">
        <v>4</v>
      </c>
      <c r="B1190" t="s">
        <v>13</v>
      </c>
      <c r="C1190" t="s">
        <v>144</v>
      </c>
      <c r="D1190" s="1">
        <v>44281</v>
      </c>
      <c r="E1190">
        <v>3</v>
      </c>
      <c r="F1190" s="17">
        <v>6</v>
      </c>
      <c r="G1190">
        <v>39</v>
      </c>
      <c r="H1190">
        <f>IF(rolling_transitions[[#This Row],[CURRENT_SEGMENT]]=rolling_transitions[[#This Row],[PREVIOUS_SEGMENT]],1,0)</f>
        <v>0</v>
      </c>
    </row>
    <row r="1191" spans="1:8">
      <c r="A1191">
        <v>1431</v>
      </c>
      <c r="B1191" t="s">
        <v>12</v>
      </c>
      <c r="C1191" t="s">
        <v>144</v>
      </c>
      <c r="D1191" s="1">
        <v>44281</v>
      </c>
      <c r="E1191">
        <v>2</v>
      </c>
      <c r="F1191" s="17">
        <v>6</v>
      </c>
      <c r="G1191">
        <v>39</v>
      </c>
      <c r="H1191">
        <f>IF(rolling_transitions[[#This Row],[CURRENT_SEGMENT]]=rolling_transitions[[#This Row],[PREVIOUS_SEGMENT]],1,0)</f>
        <v>0</v>
      </c>
    </row>
    <row r="1192" spans="1:8">
      <c r="A1192">
        <v>187</v>
      </c>
      <c r="B1192" t="s">
        <v>13</v>
      </c>
      <c r="C1192" t="s">
        <v>145</v>
      </c>
      <c r="D1192" s="1">
        <v>44281</v>
      </c>
      <c r="E1192">
        <v>3</v>
      </c>
      <c r="F1192" s="17">
        <v>99</v>
      </c>
      <c r="G1192">
        <v>39</v>
      </c>
      <c r="H1192">
        <f>IF(rolling_transitions[[#This Row],[CURRENT_SEGMENT]]=rolling_transitions[[#This Row],[PREVIOUS_SEGMENT]],1,0)</f>
        <v>0</v>
      </c>
    </row>
    <row r="1193" spans="1:8">
      <c r="A1193">
        <v>527422</v>
      </c>
      <c r="B1193" t="s">
        <v>15</v>
      </c>
      <c r="C1193" t="s">
        <v>14</v>
      </c>
      <c r="D1193" s="1">
        <v>44281</v>
      </c>
      <c r="E1193">
        <v>5</v>
      </c>
      <c r="F1193" s="17">
        <v>4</v>
      </c>
      <c r="G1193">
        <v>39</v>
      </c>
      <c r="H1193">
        <f>IF(rolling_transitions[[#This Row],[CURRENT_SEGMENT]]=rolling_transitions[[#This Row],[PREVIOUS_SEGMENT]],1,0)</f>
        <v>0</v>
      </c>
    </row>
    <row r="1194" spans="1:8">
      <c r="A1194">
        <v>154488</v>
      </c>
      <c r="B1194" t="s">
        <v>12</v>
      </c>
      <c r="C1194" t="s">
        <v>7</v>
      </c>
      <c r="D1194" s="1">
        <v>44281</v>
      </c>
      <c r="E1194">
        <v>2</v>
      </c>
      <c r="F1194" s="17">
        <v>1</v>
      </c>
      <c r="G1194">
        <v>39</v>
      </c>
      <c r="H1194">
        <f>IF(rolling_transitions[[#This Row],[CURRENT_SEGMENT]]=rolling_transitions[[#This Row],[PREVIOUS_SEGMENT]],1,0)</f>
        <v>0</v>
      </c>
    </row>
    <row r="1195" spans="1:8">
      <c r="A1195">
        <v>792</v>
      </c>
      <c r="B1195" t="s">
        <v>7</v>
      </c>
      <c r="C1195" t="s">
        <v>15</v>
      </c>
      <c r="D1195" s="1">
        <v>44281</v>
      </c>
      <c r="E1195">
        <v>1</v>
      </c>
      <c r="F1195" s="17">
        <v>5</v>
      </c>
      <c r="G1195">
        <v>39</v>
      </c>
      <c r="H1195">
        <f>IF(rolling_transitions[[#This Row],[CURRENT_SEGMENT]]=rolling_transitions[[#This Row],[PREVIOUS_SEGMENT]],1,0)</f>
        <v>0</v>
      </c>
    </row>
    <row r="1196" spans="1:8">
      <c r="A1196">
        <v>224839</v>
      </c>
      <c r="B1196" t="s">
        <v>14</v>
      </c>
      <c r="C1196" t="s">
        <v>15</v>
      </c>
      <c r="D1196" s="1">
        <v>44281</v>
      </c>
      <c r="E1196">
        <v>4</v>
      </c>
      <c r="F1196" s="17">
        <v>5</v>
      </c>
      <c r="G1196">
        <v>39</v>
      </c>
      <c r="H1196">
        <f>IF(rolling_transitions[[#This Row],[CURRENT_SEGMENT]]=rolling_transitions[[#This Row],[PREVIOUS_SEGMENT]],1,0)</f>
        <v>0</v>
      </c>
    </row>
    <row r="1197" spans="1:8">
      <c r="A1197">
        <v>779236</v>
      </c>
      <c r="B1197" t="s">
        <v>144</v>
      </c>
      <c r="C1197" t="s">
        <v>15</v>
      </c>
      <c r="D1197" s="1">
        <v>44281</v>
      </c>
      <c r="E1197">
        <v>6</v>
      </c>
      <c r="F1197" s="17">
        <v>5</v>
      </c>
      <c r="G1197">
        <v>39</v>
      </c>
      <c r="H1197">
        <f>IF(rolling_transitions[[#This Row],[CURRENT_SEGMENT]]=rolling_transitions[[#This Row],[PREVIOUS_SEGMENT]],1,0)</f>
        <v>0</v>
      </c>
    </row>
    <row r="1198" spans="1:8">
      <c r="A1198">
        <v>366938</v>
      </c>
      <c r="B1198" t="s">
        <v>14</v>
      </c>
      <c r="C1198" t="s">
        <v>144</v>
      </c>
      <c r="D1198" s="1">
        <v>44281</v>
      </c>
      <c r="E1198">
        <v>4</v>
      </c>
      <c r="F1198" s="17">
        <v>6</v>
      </c>
      <c r="G1198">
        <v>39</v>
      </c>
      <c r="H1198">
        <f>IF(rolling_transitions[[#This Row],[CURRENT_SEGMENT]]=rolling_transitions[[#This Row],[PREVIOUS_SEGMENT]],1,0)</f>
        <v>0</v>
      </c>
    </row>
    <row r="1199" spans="1:8">
      <c r="A1199">
        <v>25752</v>
      </c>
      <c r="B1199" t="s">
        <v>14</v>
      </c>
      <c r="C1199" t="s">
        <v>7</v>
      </c>
      <c r="D1199" s="1">
        <v>44281</v>
      </c>
      <c r="E1199">
        <v>4</v>
      </c>
      <c r="F1199" s="17">
        <v>1</v>
      </c>
      <c r="G1199">
        <v>39</v>
      </c>
      <c r="H1199">
        <f>IF(rolling_transitions[[#This Row],[CURRENT_SEGMENT]]=rolling_transitions[[#This Row],[PREVIOUS_SEGMENT]],1,0)</f>
        <v>0</v>
      </c>
    </row>
    <row r="1200" spans="1:8">
      <c r="A1200">
        <v>3107758</v>
      </c>
      <c r="B1200" t="s">
        <v>7</v>
      </c>
      <c r="C1200" t="s">
        <v>7</v>
      </c>
      <c r="D1200" s="1">
        <v>44281</v>
      </c>
      <c r="E1200">
        <v>1</v>
      </c>
      <c r="F1200" s="17">
        <v>1</v>
      </c>
      <c r="G1200">
        <v>39</v>
      </c>
      <c r="H1200">
        <f>IF(rolling_transitions[[#This Row],[CURRENT_SEGMENT]]=rolling_transitions[[#This Row],[PREVIOUS_SEGMENT]],1,0)</f>
        <v>1</v>
      </c>
    </row>
    <row r="1201" spans="1:8">
      <c r="A1201">
        <v>153583</v>
      </c>
      <c r="B1201" t="s">
        <v>13</v>
      </c>
      <c r="C1201" t="s">
        <v>14</v>
      </c>
      <c r="D1201" s="1">
        <v>44281</v>
      </c>
      <c r="E1201">
        <v>3</v>
      </c>
      <c r="F1201" s="17">
        <v>4</v>
      </c>
      <c r="G1201">
        <v>39</v>
      </c>
      <c r="H1201">
        <f>IF(rolling_transitions[[#This Row],[CURRENT_SEGMENT]]=rolling_transitions[[#This Row],[PREVIOUS_SEGMENT]],1,0)</f>
        <v>0</v>
      </c>
    </row>
    <row r="1202" spans="1:8">
      <c r="A1202">
        <v>7517</v>
      </c>
      <c r="B1202" t="s">
        <v>13</v>
      </c>
      <c r="C1202" t="s">
        <v>12</v>
      </c>
      <c r="D1202" s="1">
        <v>44281</v>
      </c>
      <c r="E1202">
        <v>3</v>
      </c>
      <c r="F1202" s="17">
        <v>2</v>
      </c>
      <c r="G1202">
        <v>39</v>
      </c>
      <c r="H1202">
        <f>IF(rolling_transitions[[#This Row],[CURRENT_SEGMENT]]=rolling_transitions[[#This Row],[PREVIOUS_SEGMENT]],1,0)</f>
        <v>0</v>
      </c>
    </row>
    <row r="1203" spans="1:8">
      <c r="A1203">
        <v>8881636</v>
      </c>
      <c r="B1203" t="s">
        <v>14</v>
      </c>
      <c r="C1203" t="s">
        <v>14</v>
      </c>
      <c r="D1203" s="1">
        <v>44281</v>
      </c>
      <c r="E1203">
        <v>4</v>
      </c>
      <c r="F1203" s="17">
        <v>4</v>
      </c>
      <c r="G1203">
        <v>39</v>
      </c>
      <c r="H1203">
        <f>IF(rolling_transitions[[#This Row],[CURRENT_SEGMENT]]=rolling_transitions[[#This Row],[PREVIOUS_SEGMENT]],1,0)</f>
        <v>1</v>
      </c>
    </row>
    <row r="1204" spans="1:8">
      <c r="A1204">
        <v>42</v>
      </c>
      <c r="B1204" t="s">
        <v>7</v>
      </c>
      <c r="C1204" t="s">
        <v>144</v>
      </c>
      <c r="D1204" s="1">
        <v>44281</v>
      </c>
      <c r="E1204">
        <v>1</v>
      </c>
      <c r="F1204" s="17">
        <v>6</v>
      </c>
      <c r="G1204">
        <v>39</v>
      </c>
      <c r="H1204">
        <f>IF(rolling_transitions[[#This Row],[CURRENT_SEGMENT]]=rolling_transitions[[#This Row],[PREVIOUS_SEGMENT]],1,0)</f>
        <v>0</v>
      </c>
    </row>
    <row r="1205" spans="1:8">
      <c r="A1205">
        <v>168481</v>
      </c>
      <c r="B1205" t="s">
        <v>14</v>
      </c>
      <c r="C1205" t="s">
        <v>145</v>
      </c>
      <c r="D1205" s="1">
        <v>44281</v>
      </c>
      <c r="E1205">
        <v>4</v>
      </c>
      <c r="F1205" s="17">
        <v>99</v>
      </c>
      <c r="G1205">
        <v>39</v>
      </c>
      <c r="H1205">
        <f>IF(rolling_transitions[[#This Row],[CURRENT_SEGMENT]]=rolling_transitions[[#This Row],[PREVIOUS_SEGMENT]],1,0)</f>
        <v>0</v>
      </c>
    </row>
    <row r="1206" spans="1:8">
      <c r="A1206">
        <v>10229</v>
      </c>
      <c r="B1206" t="s">
        <v>15</v>
      </c>
      <c r="C1206" t="s">
        <v>13</v>
      </c>
      <c r="D1206" s="1">
        <v>44281</v>
      </c>
      <c r="E1206">
        <v>5</v>
      </c>
      <c r="F1206" s="17">
        <v>3</v>
      </c>
      <c r="G1206">
        <v>39</v>
      </c>
      <c r="H1206">
        <f>IF(rolling_transitions[[#This Row],[CURRENT_SEGMENT]]=rolling_transitions[[#This Row],[PREVIOUS_SEGMENT]],1,0)</f>
        <v>0</v>
      </c>
    </row>
    <row r="1207" spans="1:8">
      <c r="A1207">
        <v>1882483</v>
      </c>
      <c r="B1207" t="s">
        <v>12</v>
      </c>
      <c r="C1207" t="s">
        <v>12</v>
      </c>
      <c r="D1207" s="1">
        <v>44281</v>
      </c>
      <c r="E1207">
        <v>2</v>
      </c>
      <c r="F1207" s="17">
        <v>2</v>
      </c>
      <c r="G1207">
        <v>39</v>
      </c>
      <c r="H1207">
        <f>IF(rolling_transitions[[#This Row],[CURRENT_SEGMENT]]=rolling_transitions[[#This Row],[PREVIOUS_SEGMENT]],1,0)</f>
        <v>1</v>
      </c>
    </row>
    <row r="1208" spans="1:8">
      <c r="A1208">
        <v>33</v>
      </c>
      <c r="B1208" t="s">
        <v>7</v>
      </c>
      <c r="C1208" t="s">
        <v>144</v>
      </c>
      <c r="D1208" s="1">
        <v>44491</v>
      </c>
      <c r="E1208">
        <v>1</v>
      </c>
      <c r="F1208" s="17">
        <v>6</v>
      </c>
      <c r="G1208">
        <v>9</v>
      </c>
      <c r="H1208">
        <f>IF(rolling_transitions[[#This Row],[CURRENT_SEGMENT]]=rolling_transitions[[#This Row],[PREVIOUS_SEGMENT]],1,0)</f>
        <v>0</v>
      </c>
    </row>
    <row r="1209" spans="1:8">
      <c r="A1209">
        <v>5861</v>
      </c>
      <c r="B1209" t="s">
        <v>12</v>
      </c>
      <c r="C1209" t="s">
        <v>13</v>
      </c>
      <c r="D1209" s="1">
        <v>44491</v>
      </c>
      <c r="E1209">
        <v>2</v>
      </c>
      <c r="F1209" s="17">
        <v>3</v>
      </c>
      <c r="G1209">
        <v>9</v>
      </c>
      <c r="H1209">
        <f>IF(rolling_transitions[[#This Row],[CURRENT_SEGMENT]]=rolling_transitions[[#This Row],[PREVIOUS_SEGMENT]],1,0)</f>
        <v>0</v>
      </c>
    </row>
    <row r="1210" spans="1:8">
      <c r="A1210">
        <v>230</v>
      </c>
      <c r="B1210" t="s">
        <v>13</v>
      </c>
      <c r="C1210" t="s">
        <v>145</v>
      </c>
      <c r="D1210" s="1">
        <v>44491</v>
      </c>
      <c r="E1210">
        <v>3</v>
      </c>
      <c r="F1210" s="17">
        <v>99</v>
      </c>
      <c r="G1210">
        <v>9</v>
      </c>
      <c r="H1210">
        <f>IF(rolling_transitions[[#This Row],[CURRENT_SEGMENT]]=rolling_transitions[[#This Row],[PREVIOUS_SEGMENT]],1,0)</f>
        <v>0</v>
      </c>
    </row>
    <row r="1211" spans="1:8">
      <c r="A1211">
        <v>75768</v>
      </c>
      <c r="B1211" t="s">
        <v>7</v>
      </c>
      <c r="C1211" t="s">
        <v>13</v>
      </c>
      <c r="D1211" s="1">
        <v>44491</v>
      </c>
      <c r="E1211">
        <v>1</v>
      </c>
      <c r="F1211" s="17">
        <v>3</v>
      </c>
      <c r="G1211">
        <v>9</v>
      </c>
      <c r="H1211">
        <f>IF(rolling_transitions[[#This Row],[CURRENT_SEGMENT]]=rolling_transitions[[#This Row],[PREVIOUS_SEGMENT]],1,0)</f>
        <v>0</v>
      </c>
    </row>
    <row r="1212" spans="1:8">
      <c r="A1212">
        <v>2465727</v>
      </c>
      <c r="B1212" t="s">
        <v>15</v>
      </c>
      <c r="C1212" t="s">
        <v>15</v>
      </c>
      <c r="D1212" s="1">
        <v>44491</v>
      </c>
      <c r="E1212">
        <v>5</v>
      </c>
      <c r="F1212" s="17">
        <v>5</v>
      </c>
      <c r="G1212">
        <v>9</v>
      </c>
      <c r="H1212">
        <f>IF(rolling_transitions[[#This Row],[CURRENT_SEGMENT]]=rolling_transitions[[#This Row],[PREVIOUS_SEGMENT]],1,0)</f>
        <v>1</v>
      </c>
    </row>
    <row r="1213" spans="1:8">
      <c r="A1213">
        <v>18124</v>
      </c>
      <c r="B1213" t="s">
        <v>7</v>
      </c>
      <c r="C1213" t="s">
        <v>14</v>
      </c>
      <c r="D1213" s="1">
        <v>44491</v>
      </c>
      <c r="E1213">
        <v>1</v>
      </c>
      <c r="F1213" s="17">
        <v>4</v>
      </c>
      <c r="G1213">
        <v>9</v>
      </c>
      <c r="H1213">
        <f>IF(rolling_transitions[[#This Row],[CURRENT_SEGMENT]]=rolling_transitions[[#This Row],[PREVIOUS_SEGMENT]],1,0)</f>
        <v>0</v>
      </c>
    </row>
    <row r="1214" spans="1:8">
      <c r="A1214">
        <v>233994</v>
      </c>
      <c r="B1214" t="s">
        <v>14</v>
      </c>
      <c r="C1214" t="s">
        <v>12</v>
      </c>
      <c r="D1214" s="1">
        <v>44491</v>
      </c>
      <c r="E1214">
        <v>4</v>
      </c>
      <c r="F1214" s="17">
        <v>2</v>
      </c>
      <c r="G1214">
        <v>9</v>
      </c>
      <c r="H1214">
        <f>IF(rolling_transitions[[#This Row],[CURRENT_SEGMENT]]=rolling_transitions[[#This Row],[PREVIOUS_SEGMENT]],1,0)</f>
        <v>0</v>
      </c>
    </row>
    <row r="1215" spans="1:8">
      <c r="A1215">
        <v>10719820</v>
      </c>
      <c r="B1215" t="s">
        <v>144</v>
      </c>
      <c r="C1215" t="s">
        <v>144</v>
      </c>
      <c r="D1215" s="1">
        <v>44491</v>
      </c>
      <c r="E1215">
        <v>6</v>
      </c>
      <c r="F1215" s="17">
        <v>6</v>
      </c>
      <c r="G1215">
        <v>9</v>
      </c>
      <c r="H1215">
        <f>IF(rolling_transitions[[#This Row],[CURRENT_SEGMENT]]=rolling_transitions[[#This Row],[PREVIOUS_SEGMENT]],1,0)</f>
        <v>1</v>
      </c>
    </row>
    <row r="1216" spans="1:8">
      <c r="A1216">
        <v>549176</v>
      </c>
      <c r="B1216" t="s">
        <v>144</v>
      </c>
      <c r="C1216" t="s">
        <v>15</v>
      </c>
      <c r="D1216" s="1">
        <v>44491</v>
      </c>
      <c r="E1216">
        <v>6</v>
      </c>
      <c r="F1216" s="17">
        <v>5</v>
      </c>
      <c r="G1216">
        <v>9</v>
      </c>
      <c r="H1216">
        <f>IF(rolling_transitions[[#This Row],[CURRENT_SEGMENT]]=rolling_transitions[[#This Row],[PREVIOUS_SEGMENT]],1,0)</f>
        <v>0</v>
      </c>
    </row>
    <row r="1217" spans="1:8">
      <c r="A1217">
        <v>1345</v>
      </c>
      <c r="B1217" t="s">
        <v>12</v>
      </c>
      <c r="C1217" t="s">
        <v>144</v>
      </c>
      <c r="D1217" s="1">
        <v>44491</v>
      </c>
      <c r="E1217">
        <v>2</v>
      </c>
      <c r="F1217" s="17">
        <v>6</v>
      </c>
      <c r="G1217">
        <v>9</v>
      </c>
      <c r="H1217">
        <f>IF(rolling_transitions[[#This Row],[CURRENT_SEGMENT]]=rolling_transitions[[#This Row],[PREVIOUS_SEGMENT]],1,0)</f>
        <v>0</v>
      </c>
    </row>
    <row r="1218" spans="1:8">
      <c r="A1218">
        <v>9606145</v>
      </c>
      <c r="B1218" t="s">
        <v>14</v>
      </c>
      <c r="C1218" t="s">
        <v>14</v>
      </c>
      <c r="D1218" s="1">
        <v>44491</v>
      </c>
      <c r="E1218">
        <v>4</v>
      </c>
      <c r="F1218" s="17">
        <v>4</v>
      </c>
      <c r="G1218">
        <v>9</v>
      </c>
      <c r="H1218">
        <f>IF(rolling_transitions[[#This Row],[CURRENT_SEGMENT]]=rolling_transitions[[#This Row],[PREVIOUS_SEGMENT]],1,0)</f>
        <v>1</v>
      </c>
    </row>
    <row r="1219" spans="1:8">
      <c r="A1219">
        <v>10045</v>
      </c>
      <c r="B1219" t="s">
        <v>12</v>
      </c>
      <c r="C1219" t="s">
        <v>145</v>
      </c>
      <c r="D1219" s="1">
        <v>44484</v>
      </c>
      <c r="E1219">
        <v>2</v>
      </c>
      <c r="F1219" s="17">
        <v>99</v>
      </c>
      <c r="G1219">
        <v>10</v>
      </c>
      <c r="H1219">
        <f>IF(rolling_transitions[[#This Row],[CURRENT_SEGMENT]]=rolling_transitions[[#This Row],[PREVIOUS_SEGMENT]],1,0)</f>
        <v>0</v>
      </c>
    </row>
    <row r="1220" spans="1:8">
      <c r="A1220">
        <v>9650806</v>
      </c>
      <c r="B1220" t="s">
        <v>14</v>
      </c>
      <c r="C1220" t="s">
        <v>14</v>
      </c>
      <c r="D1220" s="1">
        <v>44484</v>
      </c>
      <c r="E1220">
        <v>4</v>
      </c>
      <c r="F1220" s="17">
        <v>4</v>
      </c>
      <c r="G1220">
        <v>10</v>
      </c>
      <c r="H1220">
        <f>IF(rolling_transitions[[#This Row],[CURRENT_SEGMENT]]=rolling_transitions[[#This Row],[PREVIOUS_SEGMENT]],1,0)</f>
        <v>1</v>
      </c>
    </row>
    <row r="1221" spans="1:8">
      <c r="A1221">
        <v>670023</v>
      </c>
      <c r="B1221" t="s">
        <v>15</v>
      </c>
      <c r="C1221" t="s">
        <v>14</v>
      </c>
      <c r="D1221" s="1">
        <v>44484</v>
      </c>
      <c r="E1221">
        <v>5</v>
      </c>
      <c r="F1221" s="17">
        <v>4</v>
      </c>
      <c r="G1221">
        <v>10</v>
      </c>
      <c r="H1221">
        <f>IF(rolling_transitions[[#This Row],[CURRENT_SEGMENT]]=rolling_transitions[[#This Row],[PREVIOUS_SEGMENT]],1,0)</f>
        <v>0</v>
      </c>
    </row>
    <row r="1222" spans="1:8">
      <c r="A1222">
        <v>7</v>
      </c>
      <c r="B1222" t="s">
        <v>13</v>
      </c>
      <c r="C1222" t="s">
        <v>144</v>
      </c>
      <c r="D1222" s="1">
        <v>44484</v>
      </c>
      <c r="E1222">
        <v>3</v>
      </c>
      <c r="F1222" s="17">
        <v>6</v>
      </c>
      <c r="G1222">
        <v>10</v>
      </c>
      <c r="H1222">
        <f>IF(rolling_transitions[[#This Row],[CURRENT_SEGMENT]]=rolling_transitions[[#This Row],[PREVIOUS_SEGMENT]],1,0)</f>
        <v>0</v>
      </c>
    </row>
    <row r="1223" spans="1:8">
      <c r="A1223">
        <v>998</v>
      </c>
      <c r="B1223" t="s">
        <v>13</v>
      </c>
      <c r="C1223" t="s">
        <v>15</v>
      </c>
      <c r="D1223" s="1">
        <v>44484</v>
      </c>
      <c r="E1223">
        <v>3</v>
      </c>
      <c r="F1223" s="17">
        <v>5</v>
      </c>
      <c r="G1223">
        <v>10</v>
      </c>
      <c r="H1223">
        <f>IF(rolling_transitions[[#This Row],[CURRENT_SEGMENT]]=rolling_transitions[[#This Row],[PREVIOUS_SEGMENT]],1,0)</f>
        <v>0</v>
      </c>
    </row>
    <row r="1224" spans="1:8">
      <c r="A1224">
        <v>136920</v>
      </c>
      <c r="B1224" t="s">
        <v>7</v>
      </c>
      <c r="C1224" t="s">
        <v>12</v>
      </c>
      <c r="D1224" s="1">
        <v>44484</v>
      </c>
      <c r="E1224">
        <v>1</v>
      </c>
      <c r="F1224" s="17">
        <v>2</v>
      </c>
      <c r="G1224">
        <v>10</v>
      </c>
      <c r="H1224">
        <f>IF(rolling_transitions[[#This Row],[CURRENT_SEGMENT]]=rolling_transitions[[#This Row],[PREVIOUS_SEGMENT]],1,0)</f>
        <v>0</v>
      </c>
    </row>
    <row r="1225" spans="1:8">
      <c r="A1225">
        <v>5550</v>
      </c>
      <c r="B1225" t="s">
        <v>12</v>
      </c>
      <c r="C1225" t="s">
        <v>13</v>
      </c>
      <c r="D1225" s="1">
        <v>44484</v>
      </c>
      <c r="E1225">
        <v>2</v>
      </c>
      <c r="F1225" s="17">
        <v>3</v>
      </c>
      <c r="G1225">
        <v>10</v>
      </c>
      <c r="H1225">
        <f>IF(rolling_transitions[[#This Row],[CURRENT_SEGMENT]]=rolling_transitions[[#This Row],[PREVIOUS_SEGMENT]],1,0)</f>
        <v>0</v>
      </c>
    </row>
    <row r="1226" spans="1:8">
      <c r="A1226">
        <v>473535</v>
      </c>
      <c r="B1226" t="s">
        <v>144</v>
      </c>
      <c r="C1226" t="s">
        <v>15</v>
      </c>
      <c r="D1226" s="1">
        <v>44484</v>
      </c>
      <c r="E1226">
        <v>6</v>
      </c>
      <c r="F1226" s="17">
        <v>5</v>
      </c>
      <c r="G1226">
        <v>10</v>
      </c>
      <c r="H1226">
        <f>IF(rolling_transitions[[#This Row],[CURRENT_SEGMENT]]=rolling_transitions[[#This Row],[PREVIOUS_SEGMENT]],1,0)</f>
        <v>0</v>
      </c>
    </row>
    <row r="1227" spans="1:8">
      <c r="A1227">
        <v>16573</v>
      </c>
      <c r="B1227" t="s">
        <v>15</v>
      </c>
      <c r="C1227" t="s">
        <v>7</v>
      </c>
      <c r="D1227" s="1">
        <v>44484</v>
      </c>
      <c r="E1227">
        <v>5</v>
      </c>
      <c r="F1227" s="17">
        <v>1</v>
      </c>
      <c r="G1227">
        <v>10</v>
      </c>
      <c r="H1227">
        <f>IF(rolling_transitions[[#This Row],[CURRENT_SEGMENT]]=rolling_transitions[[#This Row],[PREVIOUS_SEGMENT]],1,0)</f>
        <v>0</v>
      </c>
    </row>
    <row r="1228" spans="1:8">
      <c r="A1228">
        <v>121768</v>
      </c>
      <c r="B1228" t="s">
        <v>12</v>
      </c>
      <c r="C1228" t="s">
        <v>7</v>
      </c>
      <c r="D1228" s="1">
        <v>44484</v>
      </c>
      <c r="E1228">
        <v>2</v>
      </c>
      <c r="F1228" s="17">
        <v>1</v>
      </c>
      <c r="G1228">
        <v>10</v>
      </c>
      <c r="H1228">
        <f>IF(rolling_transitions[[#This Row],[CURRENT_SEGMENT]]=rolling_transitions[[#This Row],[PREVIOUS_SEGMENT]],1,0)</f>
        <v>0</v>
      </c>
    </row>
    <row r="1229" spans="1:8">
      <c r="A1229">
        <v>855</v>
      </c>
      <c r="B1229" t="s">
        <v>7</v>
      </c>
      <c r="C1229" t="s">
        <v>145</v>
      </c>
      <c r="D1229" s="1">
        <v>44484</v>
      </c>
      <c r="E1229">
        <v>1</v>
      </c>
      <c r="F1229" s="17">
        <v>99</v>
      </c>
      <c r="G1229">
        <v>10</v>
      </c>
      <c r="H1229">
        <f>IF(rolling_transitions[[#This Row],[CURRENT_SEGMENT]]=rolling_transitions[[#This Row],[PREVIOUS_SEGMENT]],1,0)</f>
        <v>0</v>
      </c>
    </row>
    <row r="1230" spans="1:8">
      <c r="A1230">
        <v>16567</v>
      </c>
      <c r="B1230" t="s">
        <v>15</v>
      </c>
      <c r="C1230" t="s">
        <v>13</v>
      </c>
      <c r="D1230" s="1">
        <v>44484</v>
      </c>
      <c r="E1230">
        <v>5</v>
      </c>
      <c r="F1230" s="17">
        <v>3</v>
      </c>
      <c r="G1230">
        <v>10</v>
      </c>
      <c r="H1230">
        <f>IF(rolling_transitions[[#This Row],[CURRENT_SEGMENT]]=rolling_transitions[[#This Row],[PREVIOUS_SEGMENT]],1,0)</f>
        <v>0</v>
      </c>
    </row>
    <row r="1231" spans="1:8">
      <c r="A1231">
        <v>10712324</v>
      </c>
      <c r="B1231" t="s">
        <v>144</v>
      </c>
      <c r="C1231" t="s">
        <v>144</v>
      </c>
      <c r="D1231" s="1">
        <v>44484</v>
      </c>
      <c r="E1231">
        <v>6</v>
      </c>
      <c r="F1231" s="17">
        <v>6</v>
      </c>
      <c r="G1231">
        <v>10</v>
      </c>
      <c r="H1231">
        <f>IF(rolling_transitions[[#This Row],[CURRENT_SEGMENT]]=rolling_transitions[[#This Row],[PREVIOUS_SEGMENT]],1,0)</f>
        <v>1</v>
      </c>
    </row>
    <row r="1232" spans="1:8">
      <c r="A1232">
        <v>5</v>
      </c>
      <c r="B1232" t="s">
        <v>13</v>
      </c>
      <c r="C1232" t="s">
        <v>144</v>
      </c>
      <c r="D1232" s="1">
        <v>44435</v>
      </c>
      <c r="E1232">
        <v>3</v>
      </c>
      <c r="F1232" s="17">
        <v>6</v>
      </c>
      <c r="G1232">
        <v>17</v>
      </c>
      <c r="H1232">
        <f>IF(rolling_transitions[[#This Row],[CURRENT_SEGMENT]]=rolling_transitions[[#This Row],[PREVIOUS_SEGMENT]],1,0)</f>
        <v>0</v>
      </c>
    </row>
    <row r="1233" spans="1:8">
      <c r="A1233">
        <v>1530</v>
      </c>
      <c r="B1233" t="s">
        <v>12</v>
      </c>
      <c r="C1233" t="s">
        <v>144</v>
      </c>
      <c r="D1233" s="1">
        <v>44435</v>
      </c>
      <c r="E1233">
        <v>2</v>
      </c>
      <c r="F1233" s="17">
        <v>6</v>
      </c>
      <c r="G1233">
        <v>17</v>
      </c>
      <c r="H1233">
        <f>IF(rolling_transitions[[#This Row],[CURRENT_SEGMENT]]=rolling_transitions[[#This Row],[PREVIOUS_SEGMENT]],1,0)</f>
        <v>0</v>
      </c>
    </row>
    <row r="1234" spans="1:8">
      <c r="A1234">
        <v>5444</v>
      </c>
      <c r="B1234" t="s">
        <v>12</v>
      </c>
      <c r="C1234" t="s">
        <v>13</v>
      </c>
      <c r="D1234" s="1">
        <v>44435</v>
      </c>
      <c r="E1234">
        <v>2</v>
      </c>
      <c r="F1234" s="17">
        <v>3</v>
      </c>
      <c r="G1234">
        <v>17</v>
      </c>
      <c r="H1234">
        <f>IF(rolling_transitions[[#This Row],[CURRENT_SEGMENT]]=rolling_transitions[[#This Row],[PREVIOUS_SEGMENT]],1,0)</f>
        <v>0</v>
      </c>
    </row>
    <row r="1235" spans="1:8">
      <c r="A1235">
        <v>7395</v>
      </c>
      <c r="B1235" t="s">
        <v>13</v>
      </c>
      <c r="C1235" t="s">
        <v>12</v>
      </c>
      <c r="D1235" s="1">
        <v>44435</v>
      </c>
      <c r="E1235">
        <v>3</v>
      </c>
      <c r="F1235" s="17">
        <v>2</v>
      </c>
      <c r="G1235">
        <v>17</v>
      </c>
      <c r="H1235">
        <f>IF(rolling_transitions[[#This Row],[CURRENT_SEGMENT]]=rolling_transitions[[#This Row],[PREVIOUS_SEGMENT]],1,0)</f>
        <v>0</v>
      </c>
    </row>
    <row r="1236" spans="1:8">
      <c r="A1236">
        <v>11840</v>
      </c>
      <c r="B1236" t="s">
        <v>14</v>
      </c>
      <c r="C1236" t="s">
        <v>7</v>
      </c>
      <c r="D1236" s="1">
        <v>44435</v>
      </c>
      <c r="E1236">
        <v>4</v>
      </c>
      <c r="F1236" s="17">
        <v>1</v>
      </c>
      <c r="G1236">
        <v>17</v>
      </c>
      <c r="H1236">
        <f>IF(rolling_transitions[[#This Row],[CURRENT_SEGMENT]]=rolling_transitions[[#This Row],[PREVIOUS_SEGMENT]],1,0)</f>
        <v>0</v>
      </c>
    </row>
    <row r="1237" spans="1:8">
      <c r="A1237">
        <v>9578751</v>
      </c>
      <c r="B1237" t="s">
        <v>14</v>
      </c>
      <c r="C1237" t="s">
        <v>14</v>
      </c>
      <c r="D1237" s="1">
        <v>44435</v>
      </c>
      <c r="E1237">
        <v>4</v>
      </c>
      <c r="F1237" s="17">
        <v>4</v>
      </c>
      <c r="G1237">
        <v>17</v>
      </c>
      <c r="H1237">
        <f>IF(rolling_transitions[[#This Row],[CURRENT_SEGMENT]]=rolling_transitions[[#This Row],[PREVIOUS_SEGMENT]],1,0)</f>
        <v>1</v>
      </c>
    </row>
    <row r="1238" spans="1:8">
      <c r="A1238">
        <v>230</v>
      </c>
      <c r="B1238" t="s">
        <v>13</v>
      </c>
      <c r="C1238" t="s">
        <v>145</v>
      </c>
      <c r="D1238" s="1">
        <v>44435</v>
      </c>
      <c r="E1238">
        <v>3</v>
      </c>
      <c r="F1238" s="17">
        <v>99</v>
      </c>
      <c r="G1238">
        <v>17</v>
      </c>
      <c r="H1238">
        <f>IF(rolling_transitions[[#This Row],[CURRENT_SEGMENT]]=rolling_transitions[[#This Row],[PREVIOUS_SEGMENT]],1,0)</f>
        <v>0</v>
      </c>
    </row>
    <row r="1239" spans="1:8">
      <c r="A1239">
        <v>247334</v>
      </c>
      <c r="B1239" t="s">
        <v>14</v>
      </c>
      <c r="C1239" t="s">
        <v>15</v>
      </c>
      <c r="D1239" s="1">
        <v>44435</v>
      </c>
      <c r="E1239">
        <v>4</v>
      </c>
      <c r="F1239" s="17">
        <v>5</v>
      </c>
      <c r="G1239">
        <v>17</v>
      </c>
      <c r="H1239">
        <f>IF(rolling_transitions[[#This Row],[CURRENT_SEGMENT]]=rolling_transitions[[#This Row],[PREVIOUS_SEGMENT]],1,0)</f>
        <v>0</v>
      </c>
    </row>
    <row r="1240" spans="1:8">
      <c r="A1240">
        <v>2484191</v>
      </c>
      <c r="B1240" t="s">
        <v>15</v>
      </c>
      <c r="C1240" t="s">
        <v>15</v>
      </c>
      <c r="D1240" s="1">
        <v>44435</v>
      </c>
      <c r="E1240">
        <v>5</v>
      </c>
      <c r="F1240" s="17">
        <v>5</v>
      </c>
      <c r="G1240">
        <v>17</v>
      </c>
      <c r="H1240">
        <f>IF(rolling_transitions[[#This Row],[CURRENT_SEGMENT]]=rolling_transitions[[#This Row],[PREVIOUS_SEGMENT]],1,0)</f>
        <v>1</v>
      </c>
    </row>
    <row r="1241" spans="1:8">
      <c r="A1241">
        <v>1836233</v>
      </c>
      <c r="B1241" t="s">
        <v>12</v>
      </c>
      <c r="C1241" t="s">
        <v>12</v>
      </c>
      <c r="D1241" s="1">
        <v>44435</v>
      </c>
      <c r="E1241">
        <v>2</v>
      </c>
      <c r="F1241" s="17">
        <v>2</v>
      </c>
      <c r="G1241">
        <v>17</v>
      </c>
      <c r="H1241">
        <f>IF(rolling_transitions[[#This Row],[CURRENT_SEGMENT]]=rolling_transitions[[#This Row],[PREVIOUS_SEGMENT]],1,0)</f>
        <v>1</v>
      </c>
    </row>
    <row r="1242" spans="1:8">
      <c r="A1242">
        <v>167611</v>
      </c>
      <c r="B1242" t="s">
        <v>13</v>
      </c>
      <c r="C1242" t="s">
        <v>14</v>
      </c>
      <c r="D1242" s="1">
        <v>44435</v>
      </c>
      <c r="E1242">
        <v>3</v>
      </c>
      <c r="F1242" s="17">
        <v>4</v>
      </c>
      <c r="G1242">
        <v>17</v>
      </c>
      <c r="H1242">
        <f>IF(rolling_transitions[[#This Row],[CURRENT_SEGMENT]]=rolling_transitions[[#This Row],[PREVIOUS_SEGMENT]],1,0)</f>
        <v>0</v>
      </c>
    </row>
    <row r="1243" spans="1:8">
      <c r="A1243">
        <v>2988365</v>
      </c>
      <c r="B1243" t="s">
        <v>7</v>
      </c>
      <c r="C1243" t="s">
        <v>7</v>
      </c>
      <c r="D1243" s="1">
        <v>44435</v>
      </c>
      <c r="E1243">
        <v>1</v>
      </c>
      <c r="F1243" s="17">
        <v>1</v>
      </c>
      <c r="G1243">
        <v>17</v>
      </c>
      <c r="H1243">
        <f>IF(rolling_transitions[[#This Row],[CURRENT_SEGMENT]]=rolling_transitions[[#This Row],[PREVIOUS_SEGMENT]],1,0)</f>
        <v>1</v>
      </c>
    </row>
    <row r="1244" spans="1:8">
      <c r="A1244">
        <v>50</v>
      </c>
      <c r="B1244" t="s">
        <v>7</v>
      </c>
      <c r="C1244" t="s">
        <v>144</v>
      </c>
      <c r="D1244" s="1">
        <v>44435</v>
      </c>
      <c r="E1244">
        <v>1</v>
      </c>
      <c r="F1244" s="17">
        <v>6</v>
      </c>
      <c r="G1244">
        <v>17</v>
      </c>
      <c r="H1244">
        <f>IF(rolling_transitions[[#This Row],[CURRENT_SEGMENT]]=rolling_transitions[[#This Row],[PREVIOUS_SEGMENT]],1,0)</f>
        <v>0</v>
      </c>
    </row>
    <row r="1245" spans="1:8">
      <c r="A1245">
        <v>674970</v>
      </c>
      <c r="B1245" t="s">
        <v>15</v>
      </c>
      <c r="C1245" t="s">
        <v>14</v>
      </c>
      <c r="D1245" s="1">
        <v>44435</v>
      </c>
      <c r="E1245">
        <v>5</v>
      </c>
      <c r="F1245" s="17">
        <v>4</v>
      </c>
      <c r="G1245">
        <v>17</v>
      </c>
      <c r="H1245">
        <f>IF(rolling_transitions[[#This Row],[CURRENT_SEGMENT]]=rolling_transitions[[#This Row],[PREVIOUS_SEGMENT]],1,0)</f>
        <v>0</v>
      </c>
    </row>
    <row r="1246" spans="1:8">
      <c r="A1246">
        <v>258718</v>
      </c>
      <c r="B1246" t="s">
        <v>12</v>
      </c>
      <c r="C1246" t="s">
        <v>14</v>
      </c>
      <c r="D1246" s="1">
        <v>44435</v>
      </c>
      <c r="E1246">
        <v>2</v>
      </c>
      <c r="F1246" s="17">
        <v>4</v>
      </c>
      <c r="G1246">
        <v>17</v>
      </c>
      <c r="H1246">
        <f>IF(rolling_transitions[[#This Row],[CURRENT_SEGMENT]]=rolling_transitions[[#This Row],[PREVIOUS_SEGMENT]],1,0)</f>
        <v>0</v>
      </c>
    </row>
    <row r="1247" spans="1:8">
      <c r="A1247">
        <v>2134027</v>
      </c>
      <c r="B1247" t="s">
        <v>13</v>
      </c>
      <c r="C1247" t="s">
        <v>13</v>
      </c>
      <c r="D1247" s="1">
        <v>44435</v>
      </c>
      <c r="E1247">
        <v>3</v>
      </c>
      <c r="F1247" s="17">
        <v>3</v>
      </c>
      <c r="G1247">
        <v>17</v>
      </c>
      <c r="H1247">
        <f>IF(rolling_transitions[[#This Row],[CURRENT_SEGMENT]]=rolling_transitions[[#This Row],[PREVIOUS_SEGMENT]],1,0)</f>
        <v>1</v>
      </c>
    </row>
    <row r="1248" spans="1:8">
      <c r="A1248">
        <v>55148</v>
      </c>
      <c r="B1248" t="s">
        <v>15</v>
      </c>
      <c r="C1248" t="s">
        <v>12</v>
      </c>
      <c r="D1248" s="1">
        <v>44435</v>
      </c>
      <c r="E1248">
        <v>5</v>
      </c>
      <c r="F1248" s="17">
        <v>2</v>
      </c>
      <c r="G1248">
        <v>17</v>
      </c>
      <c r="H1248">
        <f>IF(rolling_transitions[[#This Row],[CURRENT_SEGMENT]]=rolling_transitions[[#This Row],[PREVIOUS_SEGMENT]],1,0)</f>
        <v>0</v>
      </c>
    </row>
    <row r="1249" spans="1:8">
      <c r="A1249">
        <v>213417</v>
      </c>
      <c r="B1249" t="s">
        <v>14</v>
      </c>
      <c r="C1249" t="s">
        <v>12</v>
      </c>
      <c r="D1249" s="1">
        <v>44435</v>
      </c>
      <c r="E1249">
        <v>4</v>
      </c>
      <c r="F1249" s="17">
        <v>2</v>
      </c>
      <c r="G1249">
        <v>17</v>
      </c>
      <c r="H1249">
        <f>IF(rolling_transitions[[#This Row],[CURRENT_SEGMENT]]=rolling_transitions[[#This Row],[PREVIOUS_SEGMENT]],1,0)</f>
        <v>0</v>
      </c>
    </row>
    <row r="1250" spans="1:8">
      <c r="A1250">
        <v>196196</v>
      </c>
      <c r="B1250" t="s">
        <v>14</v>
      </c>
      <c r="C1250" t="s">
        <v>145</v>
      </c>
      <c r="D1250" s="1">
        <v>44435</v>
      </c>
      <c r="E1250">
        <v>4</v>
      </c>
      <c r="F1250" s="17">
        <v>99</v>
      </c>
      <c r="G1250">
        <v>17</v>
      </c>
      <c r="H1250">
        <f>IF(rolling_transitions[[#This Row],[CURRENT_SEGMENT]]=rolling_transitions[[#This Row],[PREVIOUS_SEGMENT]],1,0)</f>
        <v>0</v>
      </c>
    </row>
    <row r="1251" spans="1:8">
      <c r="A1251">
        <v>17869</v>
      </c>
      <c r="B1251" t="s">
        <v>15</v>
      </c>
      <c r="C1251" t="s">
        <v>7</v>
      </c>
      <c r="D1251" s="1">
        <v>44435</v>
      </c>
      <c r="E1251">
        <v>5</v>
      </c>
      <c r="F1251" s="17">
        <v>1</v>
      </c>
      <c r="G1251">
        <v>17</v>
      </c>
      <c r="H1251">
        <f>IF(rolling_transitions[[#This Row],[CURRENT_SEGMENT]]=rolling_transitions[[#This Row],[PREVIOUS_SEGMENT]],1,0)</f>
        <v>0</v>
      </c>
    </row>
    <row r="1252" spans="1:8">
      <c r="A1252">
        <v>10049</v>
      </c>
      <c r="B1252" t="s">
        <v>12</v>
      </c>
      <c r="C1252" t="s">
        <v>145</v>
      </c>
      <c r="D1252" s="1">
        <v>44435</v>
      </c>
      <c r="E1252">
        <v>2</v>
      </c>
      <c r="F1252" s="17">
        <v>99</v>
      </c>
      <c r="G1252">
        <v>17</v>
      </c>
      <c r="H1252">
        <f>IF(rolling_transitions[[#This Row],[CURRENT_SEGMENT]]=rolling_transitions[[#This Row],[PREVIOUS_SEGMENT]],1,0)</f>
        <v>0</v>
      </c>
    </row>
    <row r="1253" spans="1:8">
      <c r="A1253">
        <v>10529426</v>
      </c>
      <c r="B1253" t="s">
        <v>144</v>
      </c>
      <c r="C1253" t="s">
        <v>144</v>
      </c>
      <c r="D1253" s="1">
        <v>44435</v>
      </c>
      <c r="E1253">
        <v>6</v>
      </c>
      <c r="F1253" s="17">
        <v>6</v>
      </c>
      <c r="G1253">
        <v>17</v>
      </c>
      <c r="H1253">
        <f>IF(rolling_transitions[[#This Row],[CURRENT_SEGMENT]]=rolling_transitions[[#This Row],[PREVIOUS_SEGMENT]],1,0)</f>
        <v>1</v>
      </c>
    </row>
    <row r="1254" spans="1:8">
      <c r="A1254">
        <v>1183</v>
      </c>
      <c r="B1254" t="s">
        <v>13</v>
      </c>
      <c r="C1254" t="s">
        <v>15</v>
      </c>
      <c r="D1254" s="1">
        <v>44435</v>
      </c>
      <c r="E1254">
        <v>3</v>
      </c>
      <c r="F1254" s="17">
        <v>5</v>
      </c>
      <c r="G1254">
        <v>17</v>
      </c>
      <c r="H1254">
        <f>IF(rolling_transitions[[#This Row],[CURRENT_SEGMENT]]=rolling_transitions[[#This Row],[PREVIOUS_SEGMENT]],1,0)</f>
        <v>0</v>
      </c>
    </row>
    <row r="1255" spans="1:8">
      <c r="A1255">
        <v>306262</v>
      </c>
      <c r="B1255" t="s">
        <v>14</v>
      </c>
      <c r="C1255" t="s">
        <v>144</v>
      </c>
      <c r="D1255" s="1">
        <v>44435</v>
      </c>
      <c r="E1255">
        <v>4</v>
      </c>
      <c r="F1255" s="17">
        <v>6</v>
      </c>
      <c r="G1255">
        <v>17</v>
      </c>
      <c r="H1255">
        <f>IF(rolling_transitions[[#This Row],[CURRENT_SEGMENT]]=rolling_transitions[[#This Row],[PREVIOUS_SEGMENT]],1,0)</f>
        <v>0</v>
      </c>
    </row>
    <row r="1256" spans="1:8">
      <c r="A1256">
        <v>20896</v>
      </c>
      <c r="B1256" t="s">
        <v>12</v>
      </c>
      <c r="C1256" t="s">
        <v>15</v>
      </c>
      <c r="D1256" s="1">
        <v>44435</v>
      </c>
      <c r="E1256">
        <v>2</v>
      </c>
      <c r="F1256" s="17">
        <v>5</v>
      </c>
      <c r="G1256">
        <v>17</v>
      </c>
      <c r="H1256">
        <f>IF(rolling_transitions[[#This Row],[CURRENT_SEGMENT]]=rolling_transitions[[#This Row],[PREVIOUS_SEGMENT]],1,0)</f>
        <v>0</v>
      </c>
    </row>
    <row r="1257" spans="1:8">
      <c r="A1257">
        <v>154826</v>
      </c>
      <c r="B1257" t="s">
        <v>14</v>
      </c>
      <c r="C1257" t="s">
        <v>13</v>
      </c>
      <c r="D1257" s="1">
        <v>44519</v>
      </c>
      <c r="E1257">
        <v>4</v>
      </c>
      <c r="F1257" s="17">
        <v>3</v>
      </c>
      <c r="G1257">
        <v>5</v>
      </c>
      <c r="H1257">
        <f>IF(rolling_transitions[[#This Row],[CURRENT_SEGMENT]]=rolling_transitions[[#This Row],[PREVIOUS_SEGMENT]],1,0)</f>
        <v>0</v>
      </c>
    </row>
    <row r="1258" spans="1:8">
      <c r="A1258">
        <v>1871749</v>
      </c>
      <c r="B1258" t="s">
        <v>12</v>
      </c>
      <c r="C1258" t="s">
        <v>12</v>
      </c>
      <c r="D1258" s="1">
        <v>44519</v>
      </c>
      <c r="E1258">
        <v>2</v>
      </c>
      <c r="F1258" s="17">
        <v>2</v>
      </c>
      <c r="G1258">
        <v>5</v>
      </c>
      <c r="H1258">
        <f>IF(rolling_transitions[[#This Row],[CURRENT_SEGMENT]]=rolling_transitions[[#This Row],[PREVIOUS_SEGMENT]],1,0)</f>
        <v>1</v>
      </c>
    </row>
    <row r="1259" spans="1:8">
      <c r="A1259">
        <v>278117</v>
      </c>
      <c r="B1259" t="s">
        <v>14</v>
      </c>
      <c r="C1259" t="s">
        <v>144</v>
      </c>
      <c r="D1259" s="1">
        <v>44519</v>
      </c>
      <c r="E1259">
        <v>4</v>
      </c>
      <c r="F1259" s="17">
        <v>6</v>
      </c>
      <c r="G1259">
        <v>5</v>
      </c>
      <c r="H1259">
        <f>IF(rolling_transitions[[#This Row],[CURRENT_SEGMENT]]=rolling_transitions[[#This Row],[PREVIOUS_SEGMENT]],1,0)</f>
        <v>0</v>
      </c>
    </row>
    <row r="1260" spans="1:8">
      <c r="A1260">
        <v>207307</v>
      </c>
      <c r="B1260" t="s">
        <v>14</v>
      </c>
      <c r="C1260" t="s">
        <v>145</v>
      </c>
      <c r="D1260" s="1">
        <v>44519</v>
      </c>
      <c r="E1260">
        <v>4</v>
      </c>
      <c r="F1260" s="17">
        <v>99</v>
      </c>
      <c r="G1260">
        <v>5</v>
      </c>
      <c r="H1260">
        <f>IF(rolling_transitions[[#This Row],[CURRENT_SEGMENT]]=rolling_transitions[[#This Row],[PREVIOUS_SEGMENT]],1,0)</f>
        <v>0</v>
      </c>
    </row>
    <row r="1261" spans="1:8">
      <c r="A1261">
        <v>83058</v>
      </c>
      <c r="B1261" t="s">
        <v>7</v>
      </c>
      <c r="C1261" t="s">
        <v>13</v>
      </c>
      <c r="D1261" s="1">
        <v>44519</v>
      </c>
      <c r="E1261">
        <v>1</v>
      </c>
      <c r="F1261" s="17">
        <v>3</v>
      </c>
      <c r="G1261">
        <v>5</v>
      </c>
      <c r="H1261">
        <f>IF(rolling_transitions[[#This Row],[CURRENT_SEGMENT]]=rolling_transitions[[#This Row],[PREVIOUS_SEGMENT]],1,0)</f>
        <v>0</v>
      </c>
    </row>
    <row r="1262" spans="1:8">
      <c r="A1262">
        <v>12</v>
      </c>
      <c r="B1262" t="s">
        <v>13</v>
      </c>
      <c r="C1262" t="s">
        <v>144</v>
      </c>
      <c r="D1262" s="1">
        <v>44519</v>
      </c>
      <c r="E1262">
        <v>3</v>
      </c>
      <c r="F1262" s="17">
        <v>6</v>
      </c>
      <c r="G1262">
        <v>5</v>
      </c>
      <c r="H1262">
        <f>IF(rolling_transitions[[#This Row],[CURRENT_SEGMENT]]=rolling_transitions[[#This Row],[PREVIOUS_SEGMENT]],1,0)</f>
        <v>0</v>
      </c>
    </row>
    <row r="1263" spans="1:8">
      <c r="A1263">
        <v>11793</v>
      </c>
      <c r="B1263" t="s">
        <v>14</v>
      </c>
      <c r="C1263" t="s">
        <v>7</v>
      </c>
      <c r="D1263" s="1">
        <v>44519</v>
      </c>
      <c r="E1263">
        <v>4</v>
      </c>
      <c r="F1263" s="17">
        <v>1</v>
      </c>
      <c r="G1263">
        <v>5</v>
      </c>
      <c r="H1263">
        <f>IF(rolling_transitions[[#This Row],[CURRENT_SEGMENT]]=rolling_transitions[[#This Row],[PREVIOUS_SEGMENT]],1,0)</f>
        <v>0</v>
      </c>
    </row>
    <row r="1264" spans="1:8">
      <c r="A1264">
        <v>2474668</v>
      </c>
      <c r="B1264" t="s">
        <v>15</v>
      </c>
      <c r="C1264" t="s">
        <v>15</v>
      </c>
      <c r="D1264" s="1">
        <v>44519</v>
      </c>
      <c r="E1264">
        <v>5</v>
      </c>
      <c r="F1264" s="17">
        <v>5</v>
      </c>
      <c r="G1264">
        <v>5</v>
      </c>
      <c r="H1264">
        <f>IF(rolling_transitions[[#This Row],[CURRENT_SEGMENT]]=rolling_transitions[[#This Row],[PREVIOUS_SEGMENT]],1,0)</f>
        <v>1</v>
      </c>
    </row>
    <row r="1265" spans="1:8">
      <c r="A1265">
        <v>78729</v>
      </c>
      <c r="B1265" t="s">
        <v>13</v>
      </c>
      <c r="C1265" t="s">
        <v>7</v>
      </c>
      <c r="D1265" s="1">
        <v>44519</v>
      </c>
      <c r="E1265">
        <v>3</v>
      </c>
      <c r="F1265" s="17">
        <v>1</v>
      </c>
      <c r="G1265">
        <v>5</v>
      </c>
      <c r="H1265">
        <f>IF(rolling_transitions[[#This Row],[CURRENT_SEGMENT]]=rolling_transitions[[#This Row],[PREVIOUS_SEGMENT]],1,0)</f>
        <v>0</v>
      </c>
    </row>
    <row r="1266" spans="1:8">
      <c r="A1266">
        <v>121149</v>
      </c>
      <c r="B1266" t="s">
        <v>12</v>
      </c>
      <c r="C1266" t="s">
        <v>7</v>
      </c>
      <c r="D1266" s="1">
        <v>44519</v>
      </c>
      <c r="E1266">
        <v>2</v>
      </c>
      <c r="F1266" s="17">
        <v>1</v>
      </c>
      <c r="G1266">
        <v>5</v>
      </c>
      <c r="H1266">
        <f>IF(rolling_transitions[[#This Row],[CURRENT_SEGMENT]]=rolling_transitions[[#This Row],[PREVIOUS_SEGMENT]],1,0)</f>
        <v>0</v>
      </c>
    </row>
    <row r="1267" spans="1:8">
      <c r="A1267">
        <v>5586</v>
      </c>
      <c r="B1267" t="s">
        <v>12</v>
      </c>
      <c r="C1267" t="s">
        <v>13</v>
      </c>
      <c r="D1267" s="1">
        <v>44519</v>
      </c>
      <c r="E1267">
        <v>2</v>
      </c>
      <c r="F1267" s="17">
        <v>3</v>
      </c>
      <c r="G1267">
        <v>5</v>
      </c>
      <c r="H1267">
        <f>IF(rolling_transitions[[#This Row],[CURRENT_SEGMENT]]=rolling_transitions[[#This Row],[PREVIOUS_SEGMENT]],1,0)</f>
        <v>0</v>
      </c>
    </row>
    <row r="1268" spans="1:8">
      <c r="A1268">
        <v>35</v>
      </c>
      <c r="B1268" t="s">
        <v>7</v>
      </c>
      <c r="C1268" t="s">
        <v>144</v>
      </c>
      <c r="D1268" s="1">
        <v>44512</v>
      </c>
      <c r="E1268">
        <v>1</v>
      </c>
      <c r="F1268" s="17">
        <v>6</v>
      </c>
      <c r="G1268">
        <v>6</v>
      </c>
      <c r="H1268">
        <f>IF(rolling_transitions[[#This Row],[CURRENT_SEGMENT]]=rolling_transitions[[#This Row],[PREVIOUS_SEGMENT]],1,0)</f>
        <v>0</v>
      </c>
    </row>
    <row r="1269" spans="1:8">
      <c r="A1269">
        <v>657953</v>
      </c>
      <c r="B1269" t="s">
        <v>15</v>
      </c>
      <c r="C1269" t="s">
        <v>14</v>
      </c>
      <c r="D1269" s="1">
        <v>44512</v>
      </c>
      <c r="E1269">
        <v>5</v>
      </c>
      <c r="F1269" s="17">
        <v>4</v>
      </c>
      <c r="G1269">
        <v>6</v>
      </c>
      <c r="H1269">
        <f>IF(rolling_transitions[[#This Row],[CURRENT_SEGMENT]]=rolling_transitions[[#This Row],[PREVIOUS_SEGMENT]],1,0)</f>
        <v>0</v>
      </c>
    </row>
    <row r="1270" spans="1:8">
      <c r="A1270">
        <v>17935</v>
      </c>
      <c r="B1270" t="s">
        <v>7</v>
      </c>
      <c r="C1270" t="s">
        <v>14</v>
      </c>
      <c r="D1270" s="1">
        <v>44512</v>
      </c>
      <c r="E1270">
        <v>1</v>
      </c>
      <c r="F1270" s="17">
        <v>4</v>
      </c>
      <c r="G1270">
        <v>6</v>
      </c>
      <c r="H1270">
        <f>IF(rolling_transitions[[#This Row],[CURRENT_SEGMENT]]=rolling_transitions[[#This Row],[PREVIOUS_SEGMENT]],1,0)</f>
        <v>0</v>
      </c>
    </row>
    <row r="1271" spans="1:8">
      <c r="A1271">
        <v>1138</v>
      </c>
      <c r="B1271" t="s">
        <v>12</v>
      </c>
      <c r="C1271" t="s">
        <v>144</v>
      </c>
      <c r="D1271" s="1">
        <v>44512</v>
      </c>
      <c r="E1271">
        <v>2</v>
      </c>
      <c r="F1271" s="17">
        <v>6</v>
      </c>
      <c r="G1271">
        <v>6</v>
      </c>
      <c r="H1271">
        <f>IF(rolling_transitions[[#This Row],[CURRENT_SEGMENT]]=rolling_transitions[[#This Row],[PREVIOUS_SEGMENT]],1,0)</f>
        <v>0</v>
      </c>
    </row>
    <row r="1272" spans="1:8">
      <c r="A1272">
        <v>123155</v>
      </c>
      <c r="B1272" t="s">
        <v>12</v>
      </c>
      <c r="C1272" t="s">
        <v>7</v>
      </c>
      <c r="D1272" s="1">
        <v>44512</v>
      </c>
      <c r="E1272">
        <v>2</v>
      </c>
      <c r="F1272" s="17">
        <v>1</v>
      </c>
      <c r="G1272">
        <v>6</v>
      </c>
      <c r="H1272">
        <f>IF(rolling_transitions[[#This Row],[CURRENT_SEGMENT]]=rolling_transitions[[#This Row],[PREVIOUS_SEGMENT]],1,0)</f>
        <v>0</v>
      </c>
    </row>
    <row r="1273" spans="1:8">
      <c r="A1273">
        <v>12239</v>
      </c>
      <c r="B1273" t="s">
        <v>14</v>
      </c>
      <c r="C1273" t="s">
        <v>7</v>
      </c>
      <c r="D1273" s="1">
        <v>44512</v>
      </c>
      <c r="E1273">
        <v>4</v>
      </c>
      <c r="F1273" s="17">
        <v>1</v>
      </c>
      <c r="G1273">
        <v>6</v>
      </c>
      <c r="H1273">
        <f>IF(rolling_transitions[[#This Row],[CURRENT_SEGMENT]]=rolling_transitions[[#This Row],[PREVIOUS_SEGMENT]],1,0)</f>
        <v>0</v>
      </c>
    </row>
    <row r="1274" spans="1:8">
      <c r="A1274">
        <v>17216</v>
      </c>
      <c r="B1274" t="s">
        <v>15</v>
      </c>
      <c r="C1274" t="s">
        <v>13</v>
      </c>
      <c r="D1274" s="1">
        <v>44512</v>
      </c>
      <c r="E1274">
        <v>5</v>
      </c>
      <c r="F1274" s="17">
        <v>3</v>
      </c>
      <c r="G1274">
        <v>6</v>
      </c>
      <c r="H1274">
        <f>IF(rolling_transitions[[#This Row],[CURRENT_SEGMENT]]=rolling_transitions[[#This Row],[PREVIOUS_SEGMENT]],1,0)</f>
        <v>0</v>
      </c>
    </row>
    <row r="1275" spans="1:8">
      <c r="A1275">
        <v>8424</v>
      </c>
      <c r="B1275" t="s">
        <v>13</v>
      </c>
      <c r="C1275" t="s">
        <v>12</v>
      </c>
      <c r="D1275" s="1">
        <v>44512</v>
      </c>
      <c r="E1275">
        <v>3</v>
      </c>
      <c r="F1275" s="17">
        <v>2</v>
      </c>
      <c r="G1275">
        <v>6</v>
      </c>
      <c r="H1275">
        <f>IF(rolling_transitions[[#This Row],[CURRENT_SEGMENT]]=rolling_transitions[[#This Row],[PREVIOUS_SEGMENT]],1,0)</f>
        <v>0</v>
      </c>
    </row>
    <row r="1276" spans="1:8">
      <c r="A1276">
        <v>2936721</v>
      </c>
      <c r="B1276" t="s">
        <v>7</v>
      </c>
      <c r="C1276" t="s">
        <v>7</v>
      </c>
      <c r="D1276" s="1">
        <v>44512</v>
      </c>
      <c r="E1276">
        <v>1</v>
      </c>
      <c r="F1276" s="17">
        <v>1</v>
      </c>
      <c r="G1276">
        <v>6</v>
      </c>
      <c r="H1276">
        <f>IF(rolling_transitions[[#This Row],[CURRENT_SEGMENT]]=rolling_transitions[[#This Row],[PREVIOUS_SEGMENT]],1,0)</f>
        <v>1</v>
      </c>
    </row>
    <row r="1277" spans="1:8">
      <c r="A1277">
        <v>138865</v>
      </c>
      <c r="B1277" t="s">
        <v>7</v>
      </c>
      <c r="C1277" t="s">
        <v>12</v>
      </c>
      <c r="D1277" s="1">
        <v>44512</v>
      </c>
      <c r="E1277">
        <v>1</v>
      </c>
      <c r="F1277" s="17">
        <v>2</v>
      </c>
      <c r="G1277">
        <v>6</v>
      </c>
      <c r="H1277">
        <f>IF(rolling_transitions[[#This Row],[CURRENT_SEGMENT]]=rolling_transitions[[#This Row],[PREVIOUS_SEGMENT]],1,0)</f>
        <v>0</v>
      </c>
    </row>
    <row r="1278" spans="1:8">
      <c r="A1278">
        <v>2222495</v>
      </c>
      <c r="B1278" t="s">
        <v>13</v>
      </c>
      <c r="C1278" t="s">
        <v>13</v>
      </c>
      <c r="D1278" s="1">
        <v>44512</v>
      </c>
      <c r="E1278">
        <v>3</v>
      </c>
      <c r="F1278" s="17">
        <v>3</v>
      </c>
      <c r="G1278">
        <v>6</v>
      </c>
      <c r="H1278">
        <f>IF(rolling_transitions[[#This Row],[CURRENT_SEGMENT]]=rolling_transitions[[#This Row],[PREVIOUS_SEGMENT]],1,0)</f>
        <v>1</v>
      </c>
    </row>
    <row r="1279" spans="1:8">
      <c r="A1279">
        <v>260</v>
      </c>
      <c r="B1279" t="s">
        <v>13</v>
      </c>
      <c r="C1279" t="s">
        <v>145</v>
      </c>
      <c r="D1279" s="1">
        <v>44512</v>
      </c>
      <c r="E1279">
        <v>3</v>
      </c>
      <c r="F1279" s="17">
        <v>99</v>
      </c>
      <c r="G1279">
        <v>6</v>
      </c>
      <c r="H1279">
        <f>IF(rolling_transitions[[#This Row],[CURRENT_SEGMENT]]=rolling_transitions[[#This Row],[PREVIOUS_SEGMENT]],1,0)</f>
        <v>0</v>
      </c>
    </row>
    <row r="1280" spans="1:8">
      <c r="A1280">
        <v>1876064</v>
      </c>
      <c r="B1280" t="s">
        <v>12</v>
      </c>
      <c r="C1280" t="s">
        <v>12</v>
      </c>
      <c r="D1280" s="1">
        <v>44512</v>
      </c>
      <c r="E1280">
        <v>2</v>
      </c>
      <c r="F1280" s="17">
        <v>2</v>
      </c>
      <c r="G1280">
        <v>6</v>
      </c>
      <c r="H1280">
        <f>IF(rolling_transitions[[#This Row],[CURRENT_SEGMENT]]=rolling_transitions[[#This Row],[PREVIOUS_SEGMENT]],1,0)</f>
        <v>1</v>
      </c>
    </row>
    <row r="1281" spans="1:8">
      <c r="A1281">
        <v>9591484</v>
      </c>
      <c r="B1281" t="s">
        <v>14</v>
      </c>
      <c r="C1281" t="s">
        <v>14</v>
      </c>
      <c r="D1281" s="1">
        <v>44512</v>
      </c>
      <c r="E1281">
        <v>4</v>
      </c>
      <c r="F1281" s="17">
        <v>4</v>
      </c>
      <c r="G1281">
        <v>6</v>
      </c>
      <c r="H1281">
        <f>IF(rolling_transitions[[#This Row],[CURRENT_SEGMENT]]=rolling_transitions[[#This Row],[PREVIOUS_SEGMENT]],1,0)</f>
        <v>1</v>
      </c>
    </row>
    <row r="1282" spans="1:8">
      <c r="A1282">
        <v>1075</v>
      </c>
      <c r="B1282" t="s">
        <v>7</v>
      </c>
      <c r="C1282" t="s">
        <v>15</v>
      </c>
      <c r="D1282" s="1">
        <v>44512</v>
      </c>
      <c r="E1282">
        <v>1</v>
      </c>
      <c r="F1282" s="17">
        <v>5</v>
      </c>
      <c r="G1282">
        <v>6</v>
      </c>
      <c r="H1282">
        <f>IF(rolling_transitions[[#This Row],[CURRENT_SEGMENT]]=rolling_transitions[[#This Row],[PREVIOUS_SEGMENT]],1,0)</f>
        <v>0</v>
      </c>
    </row>
    <row r="1283" spans="1:8">
      <c r="A1283">
        <v>74494</v>
      </c>
      <c r="B1283" t="s">
        <v>13</v>
      </c>
      <c r="C1283" t="s">
        <v>7</v>
      </c>
      <c r="D1283" s="1">
        <v>44547</v>
      </c>
      <c r="E1283">
        <v>3</v>
      </c>
      <c r="F1283" s="17">
        <v>1</v>
      </c>
      <c r="G1283">
        <v>1</v>
      </c>
      <c r="H1283">
        <f>IF(rolling_transitions[[#This Row],[CURRENT_SEGMENT]]=rolling_transitions[[#This Row],[PREVIOUS_SEGMENT]],1,0)</f>
        <v>0</v>
      </c>
    </row>
    <row r="1284" spans="1:8">
      <c r="A1284">
        <v>20280</v>
      </c>
      <c r="B1284" t="s">
        <v>12</v>
      </c>
      <c r="C1284" t="s">
        <v>15</v>
      </c>
      <c r="D1284" s="1">
        <v>44547</v>
      </c>
      <c r="E1284">
        <v>2</v>
      </c>
      <c r="F1284" s="17">
        <v>5</v>
      </c>
      <c r="G1284">
        <v>1</v>
      </c>
      <c r="H1284">
        <f>IF(rolling_transitions[[#This Row],[CURRENT_SEGMENT]]=rolling_transitions[[#This Row],[PREVIOUS_SEGMENT]],1,0)</f>
        <v>0</v>
      </c>
    </row>
    <row r="1285" spans="1:8">
      <c r="A1285">
        <v>7795</v>
      </c>
      <c r="B1285" t="s">
        <v>13</v>
      </c>
      <c r="C1285" t="s">
        <v>12</v>
      </c>
      <c r="D1285" s="1">
        <v>44547</v>
      </c>
      <c r="E1285">
        <v>3</v>
      </c>
      <c r="F1285" s="17">
        <v>2</v>
      </c>
      <c r="G1285">
        <v>1</v>
      </c>
      <c r="H1285">
        <f>IF(rolling_transitions[[#This Row],[CURRENT_SEGMENT]]=rolling_transitions[[#This Row],[PREVIOUS_SEGMENT]],1,0)</f>
        <v>0</v>
      </c>
    </row>
    <row r="1286" spans="1:8">
      <c r="A1286">
        <v>153248</v>
      </c>
      <c r="B1286" t="s">
        <v>7</v>
      </c>
      <c r="C1286" t="s">
        <v>12</v>
      </c>
      <c r="D1286" s="1">
        <v>44547</v>
      </c>
      <c r="E1286">
        <v>1</v>
      </c>
      <c r="F1286" s="17">
        <v>2</v>
      </c>
      <c r="G1286">
        <v>1</v>
      </c>
      <c r="H1286">
        <f>IF(rolling_transitions[[#This Row],[CURRENT_SEGMENT]]=rolling_transitions[[#This Row],[PREVIOUS_SEGMENT]],1,0)</f>
        <v>0</v>
      </c>
    </row>
    <row r="1287" spans="1:8">
      <c r="A1287">
        <v>239643</v>
      </c>
      <c r="B1287" t="s">
        <v>14</v>
      </c>
      <c r="C1287" t="s">
        <v>145</v>
      </c>
      <c r="D1287" s="1">
        <v>44547</v>
      </c>
      <c r="E1287">
        <v>4</v>
      </c>
      <c r="F1287" s="17">
        <v>99</v>
      </c>
      <c r="G1287">
        <v>1</v>
      </c>
      <c r="H1287">
        <f>IF(rolling_transitions[[#This Row],[CURRENT_SEGMENT]]=rolling_transitions[[#This Row],[PREVIOUS_SEGMENT]],1,0)</f>
        <v>0</v>
      </c>
    </row>
    <row r="1288" spans="1:8">
      <c r="A1288">
        <v>240906</v>
      </c>
      <c r="B1288" t="s">
        <v>14</v>
      </c>
      <c r="C1288" t="s">
        <v>15</v>
      </c>
      <c r="D1288" s="1">
        <v>44547</v>
      </c>
      <c r="E1288">
        <v>4</v>
      </c>
      <c r="F1288" s="17">
        <v>5</v>
      </c>
      <c r="G1288">
        <v>1</v>
      </c>
      <c r="H1288">
        <f>IF(rolling_transitions[[#This Row],[CURRENT_SEGMENT]]=rolling_transitions[[#This Row],[PREVIOUS_SEGMENT]],1,0)</f>
        <v>0</v>
      </c>
    </row>
    <row r="1289" spans="1:8">
      <c r="A1289">
        <v>9534244</v>
      </c>
      <c r="B1289" t="s">
        <v>14</v>
      </c>
      <c r="C1289" t="s">
        <v>14</v>
      </c>
      <c r="D1289" s="1">
        <v>44547</v>
      </c>
      <c r="E1289">
        <v>4</v>
      </c>
      <c r="F1289" s="17">
        <v>4</v>
      </c>
      <c r="G1289">
        <v>1</v>
      </c>
      <c r="H1289">
        <f>IF(rolling_transitions[[#This Row],[CURRENT_SEGMENT]]=rolling_transitions[[#This Row],[PREVIOUS_SEGMENT]],1,0)</f>
        <v>1</v>
      </c>
    </row>
    <row r="1290" spans="1:8">
      <c r="A1290">
        <v>1172</v>
      </c>
      <c r="B1290" t="s">
        <v>7</v>
      </c>
      <c r="C1290" t="s">
        <v>15</v>
      </c>
      <c r="D1290" s="1">
        <v>44547</v>
      </c>
      <c r="E1290">
        <v>1</v>
      </c>
      <c r="F1290" s="17">
        <v>5</v>
      </c>
      <c r="G1290">
        <v>1</v>
      </c>
      <c r="H1290">
        <f>IF(rolling_transitions[[#This Row],[CURRENT_SEGMENT]]=rolling_transitions[[#This Row],[PREVIOUS_SEGMENT]],1,0)</f>
        <v>0</v>
      </c>
    </row>
    <row r="1291" spans="1:8">
      <c r="A1291">
        <v>311042</v>
      </c>
      <c r="B1291" t="s">
        <v>14</v>
      </c>
      <c r="C1291" t="s">
        <v>144</v>
      </c>
      <c r="D1291" s="1">
        <v>44547</v>
      </c>
      <c r="E1291">
        <v>4</v>
      </c>
      <c r="F1291" s="17">
        <v>6</v>
      </c>
      <c r="G1291">
        <v>1</v>
      </c>
      <c r="H1291">
        <f>IF(rolling_transitions[[#This Row],[CURRENT_SEGMENT]]=rolling_transitions[[#This Row],[PREVIOUS_SEGMENT]],1,0)</f>
        <v>0</v>
      </c>
    </row>
    <row r="1292" spans="1:8">
      <c r="A1292">
        <v>181648</v>
      </c>
      <c r="B1292" t="s">
        <v>13</v>
      </c>
      <c r="C1292" t="s">
        <v>14</v>
      </c>
      <c r="D1292" s="1">
        <v>44547</v>
      </c>
      <c r="E1292">
        <v>3</v>
      </c>
      <c r="F1292" s="17">
        <v>4</v>
      </c>
      <c r="G1292">
        <v>1</v>
      </c>
      <c r="H1292">
        <f>IF(rolling_transitions[[#This Row],[CURRENT_SEGMENT]]=rolling_transitions[[#This Row],[PREVIOUS_SEGMENT]],1,0)</f>
        <v>0</v>
      </c>
    </row>
    <row r="1293" spans="1:8">
      <c r="A1293">
        <v>50407</v>
      </c>
      <c r="B1293" t="s">
        <v>15</v>
      </c>
      <c r="C1293" t="s">
        <v>12</v>
      </c>
      <c r="D1293" s="1">
        <v>44547</v>
      </c>
      <c r="E1293">
        <v>5</v>
      </c>
      <c r="F1293" s="17">
        <v>2</v>
      </c>
      <c r="G1293">
        <v>1</v>
      </c>
      <c r="H1293">
        <f>IF(rolling_transitions[[#This Row],[CURRENT_SEGMENT]]=rolling_transitions[[#This Row],[PREVIOUS_SEGMENT]],1,0)</f>
        <v>0</v>
      </c>
    </row>
    <row r="1294" spans="1:8">
      <c r="A1294">
        <v>10440</v>
      </c>
      <c r="B1294" t="s">
        <v>12</v>
      </c>
      <c r="C1294" t="s">
        <v>145</v>
      </c>
      <c r="D1294" s="1">
        <v>44547</v>
      </c>
      <c r="E1294">
        <v>2</v>
      </c>
      <c r="F1294" s="17">
        <v>99</v>
      </c>
      <c r="G1294">
        <v>1</v>
      </c>
      <c r="H1294">
        <f>IF(rolling_transitions[[#This Row],[CURRENT_SEGMENT]]=rolling_transitions[[#This Row],[PREVIOUS_SEGMENT]],1,0)</f>
        <v>0</v>
      </c>
    </row>
    <row r="1295" spans="1:8">
      <c r="A1295">
        <v>3044440</v>
      </c>
      <c r="B1295" t="s">
        <v>7</v>
      </c>
      <c r="C1295" t="s">
        <v>7</v>
      </c>
      <c r="D1295" s="1">
        <v>44547</v>
      </c>
      <c r="E1295">
        <v>1</v>
      </c>
      <c r="F1295" s="17">
        <v>1</v>
      </c>
      <c r="G1295">
        <v>1</v>
      </c>
      <c r="H1295">
        <f>IF(rolling_transitions[[#This Row],[CURRENT_SEGMENT]]=rolling_transitions[[#This Row],[PREVIOUS_SEGMENT]],1,0)</f>
        <v>1</v>
      </c>
    </row>
    <row r="1296" spans="1:8">
      <c r="A1296">
        <v>5890</v>
      </c>
      <c r="B1296" t="s">
        <v>12</v>
      </c>
      <c r="C1296" t="s">
        <v>13</v>
      </c>
      <c r="D1296" s="1">
        <v>44547</v>
      </c>
      <c r="E1296">
        <v>2</v>
      </c>
      <c r="F1296" s="17">
        <v>3</v>
      </c>
      <c r="G1296">
        <v>1</v>
      </c>
      <c r="H1296">
        <f>IF(rolling_transitions[[#This Row],[CURRENT_SEGMENT]]=rolling_transitions[[#This Row],[PREVIOUS_SEGMENT]],1,0)</f>
        <v>0</v>
      </c>
    </row>
    <row r="1297" spans="1:8">
      <c r="A1297">
        <v>35</v>
      </c>
      <c r="B1297" t="s">
        <v>7</v>
      </c>
      <c r="C1297" t="s">
        <v>144</v>
      </c>
      <c r="D1297" s="1">
        <v>44547</v>
      </c>
      <c r="E1297">
        <v>1</v>
      </c>
      <c r="F1297" s="17">
        <v>6</v>
      </c>
      <c r="G1297">
        <v>1</v>
      </c>
      <c r="H1297">
        <f>IF(rolling_transitions[[#This Row],[CURRENT_SEGMENT]]=rolling_transitions[[#This Row],[PREVIOUS_SEGMENT]],1,0)</f>
        <v>0</v>
      </c>
    </row>
    <row r="1298" spans="1:8">
      <c r="A1298">
        <v>1917748</v>
      </c>
      <c r="B1298" t="s">
        <v>12</v>
      </c>
      <c r="C1298" t="s">
        <v>12</v>
      </c>
      <c r="D1298" s="1">
        <v>44547</v>
      </c>
      <c r="E1298">
        <v>2</v>
      </c>
      <c r="F1298" s="17">
        <v>2</v>
      </c>
      <c r="G1298">
        <v>1</v>
      </c>
      <c r="H1298">
        <f>IF(rolling_transitions[[#This Row],[CURRENT_SEGMENT]]=rolling_transitions[[#This Row],[PREVIOUS_SEGMENT]],1,0)</f>
        <v>1</v>
      </c>
    </row>
    <row r="1299" spans="1:8">
      <c r="A1299">
        <v>629523</v>
      </c>
      <c r="B1299" t="s">
        <v>15</v>
      </c>
      <c r="C1299" t="s">
        <v>14</v>
      </c>
      <c r="D1299" s="1">
        <v>44547</v>
      </c>
      <c r="E1299">
        <v>5</v>
      </c>
      <c r="F1299" s="17">
        <v>4</v>
      </c>
      <c r="G1299">
        <v>1</v>
      </c>
      <c r="H1299">
        <f>IF(rolling_transitions[[#This Row],[CURRENT_SEGMENT]]=rolling_transitions[[#This Row],[PREVIOUS_SEGMENT]],1,0)</f>
        <v>0</v>
      </c>
    </row>
    <row r="1300" spans="1:8">
      <c r="A1300">
        <v>10999465</v>
      </c>
      <c r="B1300" t="s">
        <v>144</v>
      </c>
      <c r="C1300" t="s">
        <v>144</v>
      </c>
      <c r="D1300" s="1">
        <v>44547</v>
      </c>
      <c r="E1300">
        <v>6</v>
      </c>
      <c r="F1300" s="17">
        <v>6</v>
      </c>
      <c r="G1300">
        <v>1</v>
      </c>
      <c r="H1300">
        <f>IF(rolling_transitions[[#This Row],[CURRENT_SEGMENT]]=rolling_transitions[[#This Row],[PREVIOUS_SEGMENT]],1,0)</f>
        <v>1</v>
      </c>
    </row>
    <row r="1301" spans="1:8">
      <c r="A1301">
        <v>15859</v>
      </c>
      <c r="B1301" t="s">
        <v>15</v>
      </c>
      <c r="C1301" t="s">
        <v>7</v>
      </c>
      <c r="D1301" s="1">
        <v>44547</v>
      </c>
      <c r="E1301">
        <v>5</v>
      </c>
      <c r="F1301" s="17">
        <v>1</v>
      </c>
      <c r="G1301">
        <v>1</v>
      </c>
      <c r="H1301">
        <f>IF(rolling_transitions[[#This Row],[CURRENT_SEGMENT]]=rolling_transitions[[#This Row],[PREVIOUS_SEGMENT]],1,0)</f>
        <v>0</v>
      </c>
    </row>
    <row r="1302" spans="1:8">
      <c r="A1302">
        <v>16999</v>
      </c>
      <c r="B1302" t="s">
        <v>15</v>
      </c>
      <c r="C1302" t="s">
        <v>13</v>
      </c>
      <c r="D1302" s="1">
        <v>44547</v>
      </c>
      <c r="E1302">
        <v>5</v>
      </c>
      <c r="F1302" s="17">
        <v>3</v>
      </c>
      <c r="G1302">
        <v>1</v>
      </c>
      <c r="H1302">
        <f>IF(rolling_transitions[[#This Row],[CURRENT_SEGMENT]]=rolling_transitions[[#This Row],[PREVIOUS_SEGMENT]],1,0)</f>
        <v>0</v>
      </c>
    </row>
    <row r="1303" spans="1:8">
      <c r="A1303">
        <v>218</v>
      </c>
      <c r="B1303" t="s">
        <v>13</v>
      </c>
      <c r="C1303" t="s">
        <v>145</v>
      </c>
      <c r="D1303" s="1">
        <v>44547</v>
      </c>
      <c r="E1303">
        <v>3</v>
      </c>
      <c r="F1303" s="17">
        <v>99</v>
      </c>
      <c r="G1303">
        <v>1</v>
      </c>
      <c r="H1303">
        <f>IF(rolling_transitions[[#This Row],[CURRENT_SEGMENT]]=rolling_transitions[[#This Row],[PREVIOUS_SEGMENT]],1,0)</f>
        <v>0</v>
      </c>
    </row>
    <row r="1304" spans="1:8">
      <c r="A1304">
        <v>122397</v>
      </c>
      <c r="B1304" t="s">
        <v>12</v>
      </c>
      <c r="C1304" t="s">
        <v>7</v>
      </c>
      <c r="D1304" s="1">
        <v>44547</v>
      </c>
      <c r="E1304">
        <v>2</v>
      </c>
      <c r="F1304" s="17">
        <v>1</v>
      </c>
      <c r="G1304">
        <v>1</v>
      </c>
      <c r="H1304">
        <f>IF(rolling_transitions[[#This Row],[CURRENT_SEGMENT]]=rolling_transitions[[#This Row],[PREVIOUS_SEGMENT]],1,0)</f>
        <v>0</v>
      </c>
    </row>
    <row r="1305" spans="1:8">
      <c r="A1305">
        <v>953</v>
      </c>
      <c r="B1305" t="s">
        <v>13</v>
      </c>
      <c r="C1305" t="s">
        <v>15</v>
      </c>
      <c r="D1305" s="1">
        <v>44547</v>
      </c>
      <c r="E1305">
        <v>3</v>
      </c>
      <c r="F1305" s="17">
        <v>5</v>
      </c>
      <c r="G1305">
        <v>1</v>
      </c>
      <c r="H1305">
        <f>IF(rolling_transitions[[#This Row],[CURRENT_SEGMENT]]=rolling_transitions[[#This Row],[PREVIOUS_SEGMENT]],1,0)</f>
        <v>0</v>
      </c>
    </row>
    <row r="1306" spans="1:8">
      <c r="A1306">
        <v>2236717</v>
      </c>
      <c r="B1306" t="s">
        <v>13</v>
      </c>
      <c r="C1306" t="s">
        <v>13</v>
      </c>
      <c r="D1306" s="1">
        <v>44547</v>
      </c>
      <c r="E1306">
        <v>3</v>
      </c>
      <c r="F1306" s="17">
        <v>3</v>
      </c>
      <c r="G1306">
        <v>1</v>
      </c>
      <c r="H1306">
        <f>IF(rolling_transitions[[#This Row],[CURRENT_SEGMENT]]=rolling_transitions[[#This Row],[PREVIOUS_SEGMENT]],1,0)</f>
        <v>1</v>
      </c>
    </row>
    <row r="1307" spans="1:8">
      <c r="A1307">
        <v>98851</v>
      </c>
      <c r="B1307" t="s">
        <v>7</v>
      </c>
      <c r="C1307" t="s">
        <v>13</v>
      </c>
      <c r="D1307" s="1">
        <v>44547</v>
      </c>
      <c r="E1307">
        <v>1</v>
      </c>
      <c r="F1307" s="17">
        <v>3</v>
      </c>
      <c r="G1307">
        <v>1</v>
      </c>
      <c r="H1307">
        <f>IF(rolling_transitions[[#This Row],[CURRENT_SEGMENT]]=rolling_transitions[[#This Row],[PREVIOUS_SEGMENT]],1,0)</f>
        <v>0</v>
      </c>
    </row>
    <row r="1308" spans="1:8">
      <c r="A1308">
        <v>10953</v>
      </c>
      <c r="B1308" t="s">
        <v>14</v>
      </c>
      <c r="C1308" t="s">
        <v>7</v>
      </c>
      <c r="D1308" s="1">
        <v>44547</v>
      </c>
      <c r="E1308">
        <v>4</v>
      </c>
      <c r="F1308" s="17">
        <v>1</v>
      </c>
      <c r="G1308">
        <v>1</v>
      </c>
      <c r="H1308">
        <f>IF(rolling_transitions[[#This Row],[CURRENT_SEGMENT]]=rolling_transitions[[#This Row],[PREVIOUS_SEGMENT]],1,0)</f>
        <v>0</v>
      </c>
    </row>
    <row r="1309" spans="1:8">
      <c r="A1309">
        <v>2314128</v>
      </c>
      <c r="B1309" t="s">
        <v>15</v>
      </c>
      <c r="C1309" t="s">
        <v>15</v>
      </c>
      <c r="D1309" s="1">
        <v>44547</v>
      </c>
      <c r="E1309">
        <v>5</v>
      </c>
      <c r="F1309" s="17">
        <v>5</v>
      </c>
      <c r="G1309">
        <v>1</v>
      </c>
      <c r="H1309">
        <f>IF(rolling_transitions[[#This Row],[CURRENT_SEGMENT]]=rolling_transitions[[#This Row],[PREVIOUS_SEGMENT]],1,0)</f>
        <v>1</v>
      </c>
    </row>
    <row r="1310" spans="1:8">
      <c r="A1310">
        <v>876</v>
      </c>
      <c r="B1310" t="s">
        <v>7</v>
      </c>
      <c r="C1310" t="s">
        <v>145</v>
      </c>
      <c r="D1310" s="1">
        <v>44547</v>
      </c>
      <c r="E1310">
        <v>1</v>
      </c>
      <c r="F1310" s="17">
        <v>99</v>
      </c>
      <c r="G1310">
        <v>1</v>
      </c>
      <c r="H1310">
        <f>IF(rolling_transitions[[#This Row],[CURRENT_SEGMENT]]=rolling_transitions[[#This Row],[PREVIOUS_SEGMENT]],1,0)</f>
        <v>0</v>
      </c>
    </row>
    <row r="1311" spans="1:8">
      <c r="A1311">
        <v>1602</v>
      </c>
      <c r="B1311" t="s">
        <v>12</v>
      </c>
      <c r="C1311" t="s">
        <v>144</v>
      </c>
      <c r="D1311" s="1">
        <v>44547</v>
      </c>
      <c r="E1311">
        <v>2</v>
      </c>
      <c r="F1311" s="17">
        <v>6</v>
      </c>
      <c r="G1311">
        <v>1</v>
      </c>
      <c r="H1311">
        <f>IF(rolling_transitions[[#This Row],[CURRENT_SEGMENT]]=rolling_transitions[[#This Row],[PREVIOUS_SEGMENT]],1,0)</f>
        <v>0</v>
      </c>
    </row>
    <row r="1312" spans="1:8">
      <c r="A1312">
        <v>53741</v>
      </c>
      <c r="B1312" t="s">
        <v>15</v>
      </c>
      <c r="C1312" t="s">
        <v>12</v>
      </c>
      <c r="D1312" s="1">
        <v>44414</v>
      </c>
      <c r="E1312">
        <v>5</v>
      </c>
      <c r="F1312" s="17">
        <v>2</v>
      </c>
      <c r="G1312">
        <v>20</v>
      </c>
      <c r="H1312">
        <f>IF(rolling_transitions[[#This Row],[CURRENT_SEGMENT]]=rolling_transitions[[#This Row],[PREVIOUS_SEGMENT]],1,0)</f>
        <v>0</v>
      </c>
    </row>
    <row r="1313" spans="1:8">
      <c r="A1313">
        <v>1046</v>
      </c>
      <c r="B1313" t="s">
        <v>7</v>
      </c>
      <c r="C1313" t="s">
        <v>15</v>
      </c>
      <c r="D1313" s="1">
        <v>44414</v>
      </c>
      <c r="E1313">
        <v>1</v>
      </c>
      <c r="F1313" s="17">
        <v>5</v>
      </c>
      <c r="G1313">
        <v>20</v>
      </c>
      <c r="H1313">
        <f>IF(rolling_transitions[[#This Row],[CURRENT_SEGMENT]]=rolling_transitions[[#This Row],[PREVIOUS_SEGMENT]],1,0)</f>
        <v>0</v>
      </c>
    </row>
    <row r="1314" spans="1:8">
      <c r="A1314">
        <v>240</v>
      </c>
      <c r="B1314" t="s">
        <v>13</v>
      </c>
      <c r="C1314" t="s">
        <v>145</v>
      </c>
      <c r="D1314" s="1">
        <v>44414</v>
      </c>
      <c r="E1314">
        <v>3</v>
      </c>
      <c r="F1314" s="17">
        <v>99</v>
      </c>
      <c r="G1314">
        <v>20</v>
      </c>
      <c r="H1314">
        <f>IF(rolling_transitions[[#This Row],[CURRENT_SEGMENT]]=rolling_transitions[[#This Row],[PREVIOUS_SEGMENT]],1,0)</f>
        <v>0</v>
      </c>
    </row>
    <row r="1315" spans="1:8">
      <c r="A1315">
        <v>129670</v>
      </c>
      <c r="B1315" t="s">
        <v>7</v>
      </c>
      <c r="C1315" t="s">
        <v>12</v>
      </c>
      <c r="D1315" s="1">
        <v>44414</v>
      </c>
      <c r="E1315">
        <v>1</v>
      </c>
      <c r="F1315" s="17">
        <v>2</v>
      </c>
      <c r="G1315">
        <v>20</v>
      </c>
      <c r="H1315">
        <f>IF(rolling_transitions[[#This Row],[CURRENT_SEGMENT]]=rolling_transitions[[#This Row],[PREVIOUS_SEGMENT]],1,0)</f>
        <v>0</v>
      </c>
    </row>
    <row r="1316" spans="1:8">
      <c r="A1316">
        <v>2384954</v>
      </c>
      <c r="B1316" t="s">
        <v>15</v>
      </c>
      <c r="C1316" t="s">
        <v>15</v>
      </c>
      <c r="D1316" s="1">
        <v>44414</v>
      </c>
      <c r="E1316">
        <v>5</v>
      </c>
      <c r="F1316" s="17">
        <v>5</v>
      </c>
      <c r="G1316">
        <v>20</v>
      </c>
      <c r="H1316">
        <f>IF(rolling_transitions[[#This Row],[CURRENT_SEGMENT]]=rolling_transitions[[#This Row],[PREVIOUS_SEGMENT]],1,0)</f>
        <v>1</v>
      </c>
    </row>
    <row r="1317" spans="1:8">
      <c r="A1317">
        <v>73665</v>
      </c>
      <c r="B1317" t="s">
        <v>7</v>
      </c>
      <c r="C1317" t="s">
        <v>13</v>
      </c>
      <c r="D1317" s="1">
        <v>44414</v>
      </c>
      <c r="E1317">
        <v>1</v>
      </c>
      <c r="F1317" s="17">
        <v>3</v>
      </c>
      <c r="G1317">
        <v>20</v>
      </c>
      <c r="H1317">
        <f>IF(rolling_transitions[[#This Row],[CURRENT_SEGMENT]]=rolling_transitions[[#This Row],[PREVIOUS_SEGMENT]],1,0)</f>
        <v>0</v>
      </c>
    </row>
    <row r="1318" spans="1:8">
      <c r="A1318">
        <v>11225</v>
      </c>
      <c r="B1318" t="s">
        <v>14</v>
      </c>
      <c r="C1318" t="s">
        <v>7</v>
      </c>
      <c r="D1318" s="1">
        <v>44414</v>
      </c>
      <c r="E1318">
        <v>4</v>
      </c>
      <c r="F1318" s="17">
        <v>1</v>
      </c>
      <c r="G1318">
        <v>20</v>
      </c>
      <c r="H1318">
        <f>IF(rolling_transitions[[#This Row],[CURRENT_SEGMENT]]=rolling_transitions[[#This Row],[PREVIOUS_SEGMENT]],1,0)</f>
        <v>0</v>
      </c>
    </row>
    <row r="1319" spans="1:8">
      <c r="A1319">
        <v>78201</v>
      </c>
      <c r="B1319" t="s">
        <v>13</v>
      </c>
      <c r="C1319" t="s">
        <v>7</v>
      </c>
      <c r="D1319" s="1">
        <v>44414</v>
      </c>
      <c r="E1319">
        <v>3</v>
      </c>
      <c r="F1319" s="17">
        <v>1</v>
      </c>
      <c r="G1319">
        <v>20</v>
      </c>
      <c r="H1319">
        <f>IF(rolling_transitions[[#This Row],[CURRENT_SEGMENT]]=rolling_transitions[[#This Row],[PREVIOUS_SEGMENT]],1,0)</f>
        <v>0</v>
      </c>
    </row>
    <row r="1320" spans="1:8">
      <c r="A1320">
        <v>5383</v>
      </c>
      <c r="B1320" t="s">
        <v>12</v>
      </c>
      <c r="C1320" t="s">
        <v>13</v>
      </c>
      <c r="D1320" s="1">
        <v>44414</v>
      </c>
      <c r="E1320">
        <v>2</v>
      </c>
      <c r="F1320" s="17">
        <v>3</v>
      </c>
      <c r="G1320">
        <v>20</v>
      </c>
      <c r="H1320">
        <f>IF(rolling_transitions[[#This Row],[CURRENT_SEGMENT]]=rolling_transitions[[#This Row],[PREVIOUS_SEGMENT]],1,0)</f>
        <v>0</v>
      </c>
    </row>
    <row r="1321" spans="1:8">
      <c r="A1321">
        <v>7459</v>
      </c>
      <c r="B1321" t="s">
        <v>13</v>
      </c>
      <c r="C1321" t="s">
        <v>12</v>
      </c>
      <c r="D1321" s="1">
        <v>44414</v>
      </c>
      <c r="E1321">
        <v>3</v>
      </c>
      <c r="F1321" s="17">
        <v>2</v>
      </c>
      <c r="G1321">
        <v>20</v>
      </c>
      <c r="H1321">
        <f>IF(rolling_transitions[[#This Row],[CURRENT_SEGMENT]]=rolling_transitions[[#This Row],[PREVIOUS_SEGMENT]],1,0)</f>
        <v>0</v>
      </c>
    </row>
    <row r="1322" spans="1:8">
      <c r="A1322">
        <v>211777</v>
      </c>
      <c r="B1322" t="s">
        <v>14</v>
      </c>
      <c r="C1322" t="s">
        <v>12</v>
      </c>
      <c r="D1322" s="1">
        <v>44414</v>
      </c>
      <c r="E1322">
        <v>4</v>
      </c>
      <c r="F1322" s="17">
        <v>2</v>
      </c>
      <c r="G1322">
        <v>20</v>
      </c>
      <c r="H1322">
        <f>IF(rolling_transitions[[#This Row],[CURRENT_SEGMENT]]=rolling_transitions[[#This Row],[PREVIOUS_SEGMENT]],1,0)</f>
        <v>0</v>
      </c>
    </row>
    <row r="1323" spans="1:8">
      <c r="A1323">
        <v>189472</v>
      </c>
      <c r="B1323" t="s">
        <v>14</v>
      </c>
      <c r="C1323" t="s">
        <v>145</v>
      </c>
      <c r="D1323" s="1">
        <v>44414</v>
      </c>
      <c r="E1323">
        <v>4</v>
      </c>
      <c r="F1323" s="17">
        <v>99</v>
      </c>
      <c r="G1323">
        <v>20</v>
      </c>
      <c r="H1323">
        <f>IF(rolling_transitions[[#This Row],[CURRENT_SEGMENT]]=rolling_transitions[[#This Row],[PREVIOUS_SEGMENT]],1,0)</f>
        <v>0</v>
      </c>
    </row>
    <row r="1324" spans="1:8">
      <c r="A1324">
        <v>3014602</v>
      </c>
      <c r="B1324" t="s">
        <v>7</v>
      </c>
      <c r="C1324" t="s">
        <v>7</v>
      </c>
      <c r="D1324" s="1">
        <v>44414</v>
      </c>
      <c r="E1324">
        <v>1</v>
      </c>
      <c r="F1324" s="17">
        <v>1</v>
      </c>
      <c r="G1324">
        <v>20</v>
      </c>
      <c r="H1324">
        <f>IF(rolling_transitions[[#This Row],[CURRENT_SEGMENT]]=rolling_transitions[[#This Row],[PREVIOUS_SEGMENT]],1,0)</f>
        <v>1</v>
      </c>
    </row>
    <row r="1325" spans="1:8">
      <c r="A1325">
        <v>683493</v>
      </c>
      <c r="B1325" t="s">
        <v>15</v>
      </c>
      <c r="C1325" t="s">
        <v>14</v>
      </c>
      <c r="D1325" s="1">
        <v>44414</v>
      </c>
      <c r="E1325">
        <v>5</v>
      </c>
      <c r="F1325" s="17">
        <v>4</v>
      </c>
      <c r="G1325">
        <v>20</v>
      </c>
      <c r="H1325">
        <f>IF(rolling_transitions[[#This Row],[CURRENT_SEGMENT]]=rolling_transitions[[#This Row],[PREVIOUS_SEGMENT]],1,0)</f>
        <v>0</v>
      </c>
    </row>
    <row r="1326" spans="1:8">
      <c r="A1326">
        <v>236174</v>
      </c>
      <c r="B1326" t="s">
        <v>14</v>
      </c>
      <c r="C1326" t="s">
        <v>15</v>
      </c>
      <c r="D1326" s="1">
        <v>44414</v>
      </c>
      <c r="E1326">
        <v>4</v>
      </c>
      <c r="F1326" s="17">
        <v>5</v>
      </c>
      <c r="G1326">
        <v>20</v>
      </c>
      <c r="H1326">
        <f>IF(rolling_transitions[[#This Row],[CURRENT_SEGMENT]]=rolling_transitions[[#This Row],[PREVIOUS_SEGMENT]],1,0)</f>
        <v>0</v>
      </c>
    </row>
    <row r="1327" spans="1:8">
      <c r="A1327">
        <v>123949</v>
      </c>
      <c r="B1327" t="s">
        <v>12</v>
      </c>
      <c r="C1327" t="s">
        <v>7</v>
      </c>
      <c r="D1327" s="1">
        <v>44414</v>
      </c>
      <c r="E1327">
        <v>2</v>
      </c>
      <c r="F1327" s="17">
        <v>1</v>
      </c>
      <c r="G1327">
        <v>20</v>
      </c>
      <c r="H1327">
        <f>IF(rolling_transitions[[#This Row],[CURRENT_SEGMENT]]=rolling_transitions[[#This Row],[PREVIOUS_SEGMENT]],1,0)</f>
        <v>0</v>
      </c>
    </row>
    <row r="1328" spans="1:8">
      <c r="A1328">
        <v>18499</v>
      </c>
      <c r="B1328" t="s">
        <v>12</v>
      </c>
      <c r="C1328" t="s">
        <v>15</v>
      </c>
      <c r="D1328" s="1">
        <v>44414</v>
      </c>
      <c r="E1328">
        <v>2</v>
      </c>
      <c r="F1328" s="17">
        <v>5</v>
      </c>
      <c r="G1328">
        <v>20</v>
      </c>
      <c r="H1328">
        <f>IF(rolling_transitions[[#This Row],[CURRENT_SEGMENT]]=rolling_transitions[[#This Row],[PREVIOUS_SEGMENT]],1,0)</f>
        <v>0</v>
      </c>
    </row>
    <row r="1329" spans="1:8">
      <c r="A1329">
        <v>926</v>
      </c>
      <c r="B1329" t="s">
        <v>13</v>
      </c>
      <c r="C1329" t="s">
        <v>15</v>
      </c>
      <c r="D1329" s="1">
        <v>44414</v>
      </c>
      <c r="E1329">
        <v>3</v>
      </c>
      <c r="F1329" s="17">
        <v>5</v>
      </c>
      <c r="G1329">
        <v>20</v>
      </c>
      <c r="H1329">
        <f>IF(rolling_transitions[[#This Row],[CURRENT_SEGMENT]]=rolling_transitions[[#This Row],[PREVIOUS_SEGMENT]],1,0)</f>
        <v>0</v>
      </c>
    </row>
    <row r="1330" spans="1:8">
      <c r="A1330">
        <v>479761</v>
      </c>
      <c r="B1330" t="s">
        <v>144</v>
      </c>
      <c r="C1330" t="s">
        <v>15</v>
      </c>
      <c r="D1330" s="1">
        <v>44414</v>
      </c>
      <c r="E1330">
        <v>6</v>
      </c>
      <c r="F1330" s="17">
        <v>5</v>
      </c>
      <c r="G1330">
        <v>20</v>
      </c>
      <c r="H1330">
        <f>IF(rolling_transitions[[#This Row],[CURRENT_SEGMENT]]=rolling_transitions[[#This Row],[PREVIOUS_SEGMENT]],1,0)</f>
        <v>0</v>
      </c>
    </row>
    <row r="1331" spans="1:8">
      <c r="A1331">
        <v>2150352</v>
      </c>
      <c r="B1331" t="s">
        <v>13</v>
      </c>
      <c r="C1331" t="s">
        <v>13</v>
      </c>
      <c r="D1331" s="1">
        <v>44414</v>
      </c>
      <c r="E1331">
        <v>3</v>
      </c>
      <c r="F1331" s="17">
        <v>3</v>
      </c>
      <c r="G1331">
        <v>20</v>
      </c>
      <c r="H1331">
        <f>IF(rolling_transitions[[#This Row],[CURRENT_SEGMENT]]=rolling_transitions[[#This Row],[PREVIOUS_SEGMENT]],1,0)</f>
        <v>1</v>
      </c>
    </row>
    <row r="1332" spans="1:8">
      <c r="A1332">
        <v>1552</v>
      </c>
      <c r="B1332" t="s">
        <v>12</v>
      </c>
      <c r="C1332" t="s">
        <v>144</v>
      </c>
      <c r="D1332" s="1">
        <v>44414</v>
      </c>
      <c r="E1332">
        <v>2</v>
      </c>
      <c r="F1332" s="17">
        <v>6</v>
      </c>
      <c r="G1332">
        <v>20</v>
      </c>
      <c r="H1332">
        <f>IF(rolling_transitions[[#This Row],[CURRENT_SEGMENT]]=rolling_transitions[[#This Row],[PREVIOUS_SEGMENT]],1,0)</f>
        <v>0</v>
      </c>
    </row>
    <row r="1333" spans="1:8">
      <c r="A1333">
        <v>154756</v>
      </c>
      <c r="B1333" t="s">
        <v>14</v>
      </c>
      <c r="C1333" t="s">
        <v>13</v>
      </c>
      <c r="D1333" s="1">
        <v>44414</v>
      </c>
      <c r="E1333">
        <v>4</v>
      </c>
      <c r="F1333" s="17">
        <v>3</v>
      </c>
      <c r="G1333">
        <v>20</v>
      </c>
      <c r="H1333">
        <f>IF(rolling_transitions[[#This Row],[CURRENT_SEGMENT]]=rolling_transitions[[#This Row],[PREVIOUS_SEGMENT]],1,0)</f>
        <v>0</v>
      </c>
    </row>
    <row r="1334" spans="1:8">
      <c r="A1334">
        <v>9632298</v>
      </c>
      <c r="B1334" t="s">
        <v>14</v>
      </c>
      <c r="C1334" t="s">
        <v>14</v>
      </c>
      <c r="D1334" s="1">
        <v>44407</v>
      </c>
      <c r="E1334">
        <v>4</v>
      </c>
      <c r="F1334" s="17">
        <v>4</v>
      </c>
      <c r="G1334">
        <v>21</v>
      </c>
      <c r="H1334">
        <f>IF(rolling_transitions[[#This Row],[CURRENT_SEGMENT]]=rolling_transitions[[#This Row],[PREVIOUS_SEGMENT]],1,0)</f>
        <v>1</v>
      </c>
    </row>
    <row r="1335" spans="1:8">
      <c r="A1335">
        <v>10436</v>
      </c>
      <c r="B1335" t="s">
        <v>14</v>
      </c>
      <c r="C1335" t="s">
        <v>7</v>
      </c>
      <c r="D1335" s="1">
        <v>44295</v>
      </c>
      <c r="E1335">
        <v>4</v>
      </c>
      <c r="F1335" s="17">
        <v>1</v>
      </c>
      <c r="G1335">
        <v>37</v>
      </c>
      <c r="H1335">
        <f>IF(rolling_transitions[[#This Row],[CURRENT_SEGMENT]]=rolling_transitions[[#This Row],[PREVIOUS_SEGMENT]],1,0)</f>
        <v>0</v>
      </c>
    </row>
    <row r="1336" spans="1:8">
      <c r="A1336">
        <v>46008</v>
      </c>
      <c r="B1336" t="s">
        <v>15</v>
      </c>
      <c r="C1336" t="s">
        <v>12</v>
      </c>
      <c r="D1336" s="1">
        <v>44295</v>
      </c>
      <c r="E1336">
        <v>5</v>
      </c>
      <c r="F1336" s="17">
        <v>2</v>
      </c>
      <c r="G1336">
        <v>37</v>
      </c>
      <c r="H1336">
        <f>IF(rolling_transitions[[#This Row],[CURRENT_SEGMENT]]=rolling_transitions[[#This Row],[PREVIOUS_SEGMENT]],1,0)</f>
        <v>0</v>
      </c>
    </row>
    <row r="1337" spans="1:8">
      <c r="A1337">
        <v>7491</v>
      </c>
      <c r="B1337" t="s">
        <v>13</v>
      </c>
      <c r="C1337" t="s">
        <v>12</v>
      </c>
      <c r="D1337" s="1">
        <v>44295</v>
      </c>
      <c r="E1337">
        <v>3</v>
      </c>
      <c r="F1337" s="17">
        <v>2</v>
      </c>
      <c r="G1337">
        <v>37</v>
      </c>
      <c r="H1337">
        <f>IF(rolling_transitions[[#This Row],[CURRENT_SEGMENT]]=rolling_transitions[[#This Row],[PREVIOUS_SEGMENT]],1,0)</f>
        <v>0</v>
      </c>
    </row>
    <row r="1338" spans="1:8">
      <c r="A1338">
        <v>1961692</v>
      </c>
      <c r="B1338" t="s">
        <v>12</v>
      </c>
      <c r="C1338" t="s">
        <v>12</v>
      </c>
      <c r="D1338" s="1">
        <v>44295</v>
      </c>
      <c r="E1338">
        <v>2</v>
      </c>
      <c r="F1338" s="17">
        <v>2</v>
      </c>
      <c r="G1338">
        <v>37</v>
      </c>
      <c r="H1338">
        <f>IF(rolling_transitions[[#This Row],[CURRENT_SEGMENT]]=rolling_transitions[[#This Row],[PREVIOUS_SEGMENT]],1,0)</f>
        <v>1</v>
      </c>
    </row>
    <row r="1339" spans="1:8">
      <c r="A1339">
        <v>10998</v>
      </c>
      <c r="B1339" t="s">
        <v>15</v>
      </c>
      <c r="C1339" t="s">
        <v>13</v>
      </c>
      <c r="D1339" s="1">
        <v>44295</v>
      </c>
      <c r="E1339">
        <v>5</v>
      </c>
      <c r="F1339" s="17">
        <v>3</v>
      </c>
      <c r="G1339">
        <v>37</v>
      </c>
      <c r="H1339">
        <f>IF(rolling_transitions[[#This Row],[CURRENT_SEGMENT]]=rolling_transitions[[#This Row],[PREVIOUS_SEGMENT]],1,0)</f>
        <v>0</v>
      </c>
    </row>
    <row r="1340" spans="1:8">
      <c r="A1340">
        <v>249280</v>
      </c>
      <c r="B1340" t="s">
        <v>12</v>
      </c>
      <c r="C1340" t="s">
        <v>14</v>
      </c>
      <c r="D1340" s="1">
        <v>44295</v>
      </c>
      <c r="E1340">
        <v>2</v>
      </c>
      <c r="F1340" s="17">
        <v>4</v>
      </c>
      <c r="G1340">
        <v>37</v>
      </c>
      <c r="H1340">
        <f>IF(rolling_transitions[[#This Row],[CURRENT_SEGMENT]]=rolling_transitions[[#This Row],[PREVIOUS_SEGMENT]],1,0)</f>
        <v>0</v>
      </c>
    </row>
    <row r="1341" spans="1:8">
      <c r="A1341">
        <v>124489</v>
      </c>
      <c r="B1341" t="s">
        <v>12</v>
      </c>
      <c r="C1341" t="s">
        <v>7</v>
      </c>
      <c r="D1341" s="1">
        <v>44295</v>
      </c>
      <c r="E1341">
        <v>2</v>
      </c>
      <c r="F1341" s="17">
        <v>1</v>
      </c>
      <c r="G1341">
        <v>37</v>
      </c>
      <c r="H1341">
        <f>IF(rolling_transitions[[#This Row],[CURRENT_SEGMENT]]=rolling_transitions[[#This Row],[PREVIOUS_SEGMENT]],1,0)</f>
        <v>0</v>
      </c>
    </row>
    <row r="1342" spans="1:8">
      <c r="A1342">
        <v>5925</v>
      </c>
      <c r="B1342" t="s">
        <v>12</v>
      </c>
      <c r="C1342" t="s">
        <v>145</v>
      </c>
      <c r="D1342" s="1">
        <v>44295</v>
      </c>
      <c r="E1342">
        <v>2</v>
      </c>
      <c r="F1342" s="17">
        <v>99</v>
      </c>
      <c r="G1342">
        <v>37</v>
      </c>
      <c r="H1342">
        <f>IF(rolling_transitions[[#This Row],[CURRENT_SEGMENT]]=rolling_transitions[[#This Row],[PREVIOUS_SEGMENT]],1,0)</f>
        <v>0</v>
      </c>
    </row>
    <row r="1343" spans="1:8">
      <c r="A1343">
        <v>76290</v>
      </c>
      <c r="B1343" t="s">
        <v>13</v>
      </c>
      <c r="C1343" t="s">
        <v>7</v>
      </c>
      <c r="D1343" s="1">
        <v>44295</v>
      </c>
      <c r="E1343">
        <v>3</v>
      </c>
      <c r="F1343" s="17">
        <v>1</v>
      </c>
      <c r="G1343">
        <v>37</v>
      </c>
      <c r="H1343">
        <f>IF(rolling_transitions[[#This Row],[CURRENT_SEGMENT]]=rolling_transitions[[#This Row],[PREVIOUS_SEGMENT]],1,0)</f>
        <v>0</v>
      </c>
    </row>
    <row r="1344" spans="1:8">
      <c r="A1344">
        <v>122448</v>
      </c>
      <c r="B1344" t="s">
        <v>14</v>
      </c>
      <c r="C1344" t="s">
        <v>13</v>
      </c>
      <c r="D1344" s="1">
        <v>44295</v>
      </c>
      <c r="E1344">
        <v>4</v>
      </c>
      <c r="F1344" s="17">
        <v>3</v>
      </c>
      <c r="G1344">
        <v>37</v>
      </c>
      <c r="H1344">
        <f>IF(rolling_transitions[[#This Row],[CURRENT_SEGMENT]]=rolling_transitions[[#This Row],[PREVIOUS_SEGMENT]],1,0)</f>
        <v>0</v>
      </c>
    </row>
    <row r="1345" spans="1:8">
      <c r="A1345">
        <v>548</v>
      </c>
      <c r="B1345" t="s">
        <v>13</v>
      </c>
      <c r="C1345" t="s">
        <v>15</v>
      </c>
      <c r="D1345" s="1">
        <v>44295</v>
      </c>
      <c r="E1345">
        <v>3</v>
      </c>
      <c r="F1345" s="17">
        <v>5</v>
      </c>
      <c r="G1345">
        <v>37</v>
      </c>
      <c r="H1345">
        <f>IF(rolling_transitions[[#This Row],[CURRENT_SEGMENT]]=rolling_transitions[[#This Row],[PREVIOUS_SEGMENT]],1,0)</f>
        <v>0</v>
      </c>
    </row>
    <row r="1346" spans="1:8">
      <c r="A1346">
        <v>538502</v>
      </c>
      <c r="B1346" t="s">
        <v>15</v>
      </c>
      <c r="C1346" t="s">
        <v>14</v>
      </c>
      <c r="D1346" s="1">
        <v>44295</v>
      </c>
      <c r="E1346">
        <v>5</v>
      </c>
      <c r="F1346" s="17">
        <v>4</v>
      </c>
      <c r="G1346">
        <v>37</v>
      </c>
      <c r="H1346">
        <f>IF(rolling_transitions[[#This Row],[CURRENT_SEGMENT]]=rolling_transitions[[#This Row],[PREVIOUS_SEGMENT]],1,0)</f>
        <v>0</v>
      </c>
    </row>
    <row r="1347" spans="1:8">
      <c r="A1347">
        <v>145697</v>
      </c>
      <c r="B1347" t="s">
        <v>13</v>
      </c>
      <c r="C1347" t="s">
        <v>14</v>
      </c>
      <c r="D1347" s="1">
        <v>44295</v>
      </c>
      <c r="E1347">
        <v>3</v>
      </c>
      <c r="F1347" s="17">
        <v>4</v>
      </c>
      <c r="G1347">
        <v>37</v>
      </c>
      <c r="H1347">
        <f>IF(rolling_transitions[[#This Row],[CURRENT_SEGMENT]]=rolling_transitions[[#This Row],[PREVIOUS_SEGMENT]],1,0)</f>
        <v>0</v>
      </c>
    </row>
    <row r="1348" spans="1:8">
      <c r="A1348">
        <v>141351</v>
      </c>
      <c r="B1348" t="s">
        <v>7</v>
      </c>
      <c r="C1348" t="s">
        <v>12</v>
      </c>
      <c r="D1348" s="1">
        <v>44295</v>
      </c>
      <c r="E1348">
        <v>1</v>
      </c>
      <c r="F1348" s="17">
        <v>2</v>
      </c>
      <c r="G1348">
        <v>37</v>
      </c>
      <c r="H1348">
        <f>IF(rolling_transitions[[#This Row],[CURRENT_SEGMENT]]=rolling_transitions[[#This Row],[PREVIOUS_SEGMENT]],1,0)</f>
        <v>0</v>
      </c>
    </row>
    <row r="1349" spans="1:8">
      <c r="A1349">
        <v>176291</v>
      </c>
      <c r="B1349" t="s">
        <v>14</v>
      </c>
      <c r="C1349" t="s">
        <v>15</v>
      </c>
      <c r="D1349" s="1">
        <v>44295</v>
      </c>
      <c r="E1349">
        <v>4</v>
      </c>
      <c r="F1349" s="17">
        <v>5</v>
      </c>
      <c r="G1349">
        <v>37</v>
      </c>
      <c r="H1349">
        <f>IF(rolling_transitions[[#This Row],[CURRENT_SEGMENT]]=rolling_transitions[[#This Row],[PREVIOUS_SEGMENT]],1,0)</f>
        <v>0</v>
      </c>
    </row>
    <row r="1350" spans="1:8">
      <c r="A1350">
        <v>1241</v>
      </c>
      <c r="B1350" t="s">
        <v>12</v>
      </c>
      <c r="C1350" t="s">
        <v>144</v>
      </c>
      <c r="D1350" s="1">
        <v>44295</v>
      </c>
      <c r="E1350">
        <v>2</v>
      </c>
      <c r="F1350" s="17">
        <v>6</v>
      </c>
      <c r="G1350">
        <v>37</v>
      </c>
      <c r="H1350">
        <f>IF(rolling_transitions[[#This Row],[CURRENT_SEGMENT]]=rolling_transitions[[#This Row],[PREVIOUS_SEGMENT]],1,0)</f>
        <v>0</v>
      </c>
    </row>
    <row r="1351" spans="1:8">
      <c r="A1351">
        <v>14558</v>
      </c>
      <c r="B1351" t="s">
        <v>15</v>
      </c>
      <c r="C1351" t="s">
        <v>7</v>
      </c>
      <c r="D1351" s="1">
        <v>44295</v>
      </c>
      <c r="E1351">
        <v>5</v>
      </c>
      <c r="F1351" s="17">
        <v>1</v>
      </c>
      <c r="G1351">
        <v>37</v>
      </c>
      <c r="H1351">
        <f>IF(rolling_transitions[[#This Row],[CURRENT_SEGMENT]]=rolling_transitions[[#This Row],[PREVIOUS_SEGMENT]],1,0)</f>
        <v>0</v>
      </c>
    </row>
    <row r="1352" spans="1:8">
      <c r="A1352">
        <v>3222519</v>
      </c>
      <c r="B1352" t="s">
        <v>7</v>
      </c>
      <c r="C1352" t="s">
        <v>7</v>
      </c>
      <c r="D1352" s="1">
        <v>44295</v>
      </c>
      <c r="E1352">
        <v>1</v>
      </c>
      <c r="F1352" s="17">
        <v>1</v>
      </c>
      <c r="G1352">
        <v>37</v>
      </c>
      <c r="H1352">
        <f>IF(rolling_transitions[[#This Row],[CURRENT_SEGMENT]]=rolling_transitions[[#This Row],[PREVIOUS_SEGMENT]],1,0)</f>
        <v>1</v>
      </c>
    </row>
    <row r="1353" spans="1:8">
      <c r="A1353">
        <v>146767</v>
      </c>
      <c r="B1353" t="s">
        <v>14</v>
      </c>
      <c r="C1353" t="s">
        <v>145</v>
      </c>
      <c r="D1353" s="1">
        <v>44295</v>
      </c>
      <c r="E1353">
        <v>4</v>
      </c>
      <c r="F1353" s="17">
        <v>99</v>
      </c>
      <c r="G1353">
        <v>37</v>
      </c>
      <c r="H1353">
        <f>IF(rolling_transitions[[#This Row],[CURRENT_SEGMENT]]=rolling_transitions[[#This Row],[PREVIOUS_SEGMENT]],1,0)</f>
        <v>0</v>
      </c>
    </row>
    <row r="1354" spans="1:8">
      <c r="A1354">
        <v>9265993</v>
      </c>
      <c r="B1354" t="s">
        <v>14</v>
      </c>
      <c r="C1354" t="s">
        <v>14</v>
      </c>
      <c r="D1354" s="1">
        <v>44295</v>
      </c>
      <c r="E1354">
        <v>4</v>
      </c>
      <c r="F1354" s="17">
        <v>4</v>
      </c>
      <c r="G1354">
        <v>37</v>
      </c>
      <c r="H1354">
        <f>IF(rolling_transitions[[#This Row],[CURRENT_SEGMENT]]=rolling_transitions[[#This Row],[PREVIOUS_SEGMENT]],1,0)</f>
        <v>1</v>
      </c>
    </row>
    <row r="1355" spans="1:8">
      <c r="A1355">
        <v>63808</v>
      </c>
      <c r="B1355" t="s">
        <v>7</v>
      </c>
      <c r="C1355" t="s">
        <v>13</v>
      </c>
      <c r="D1355" s="1">
        <v>44295</v>
      </c>
      <c r="E1355">
        <v>1</v>
      </c>
      <c r="F1355" s="17">
        <v>3</v>
      </c>
      <c r="G1355">
        <v>37</v>
      </c>
      <c r="H1355">
        <f>IF(rolling_transitions[[#This Row],[CURRENT_SEGMENT]]=rolling_transitions[[#This Row],[PREVIOUS_SEGMENT]],1,0)</f>
        <v>0</v>
      </c>
    </row>
    <row r="1356" spans="1:8">
      <c r="A1356">
        <v>206357</v>
      </c>
      <c r="B1356" t="s">
        <v>14</v>
      </c>
      <c r="C1356" t="s">
        <v>12</v>
      </c>
      <c r="D1356" s="1">
        <v>44295</v>
      </c>
      <c r="E1356">
        <v>4</v>
      </c>
      <c r="F1356" s="17">
        <v>2</v>
      </c>
      <c r="G1356">
        <v>37</v>
      </c>
      <c r="H1356">
        <f>IF(rolling_transitions[[#This Row],[CURRENT_SEGMENT]]=rolling_transitions[[#This Row],[PREVIOUS_SEGMENT]],1,0)</f>
        <v>0</v>
      </c>
    </row>
    <row r="1357" spans="1:8">
      <c r="A1357">
        <v>14599</v>
      </c>
      <c r="B1357" t="s">
        <v>7</v>
      </c>
      <c r="C1357" t="s">
        <v>14</v>
      </c>
      <c r="D1357" s="1">
        <v>44295</v>
      </c>
      <c r="E1357">
        <v>1</v>
      </c>
      <c r="F1357" s="17">
        <v>4</v>
      </c>
      <c r="G1357">
        <v>37</v>
      </c>
      <c r="H1357">
        <f>IF(rolling_transitions[[#This Row],[CURRENT_SEGMENT]]=rolling_transitions[[#This Row],[PREVIOUS_SEGMENT]],1,0)</f>
        <v>0</v>
      </c>
    </row>
    <row r="1358" spans="1:8">
      <c r="A1358">
        <v>1875044</v>
      </c>
      <c r="B1358" t="s">
        <v>15</v>
      </c>
      <c r="C1358" t="s">
        <v>15</v>
      </c>
      <c r="D1358" s="1">
        <v>44295</v>
      </c>
      <c r="E1358">
        <v>5</v>
      </c>
      <c r="F1358" s="17">
        <v>5</v>
      </c>
      <c r="G1358">
        <v>37</v>
      </c>
      <c r="H1358">
        <f>IF(rolling_transitions[[#This Row],[CURRENT_SEGMENT]]=rolling_transitions[[#This Row],[PREVIOUS_SEGMENT]],1,0)</f>
        <v>1</v>
      </c>
    </row>
    <row r="1359" spans="1:8">
      <c r="A1359">
        <v>4570</v>
      </c>
      <c r="B1359" t="s">
        <v>12</v>
      </c>
      <c r="C1359" t="s">
        <v>13</v>
      </c>
      <c r="D1359" s="1">
        <v>44295</v>
      </c>
      <c r="E1359">
        <v>2</v>
      </c>
      <c r="F1359" s="17">
        <v>3</v>
      </c>
      <c r="G1359">
        <v>37</v>
      </c>
      <c r="H1359">
        <f>IF(rolling_transitions[[#This Row],[CURRENT_SEGMENT]]=rolling_transitions[[#This Row],[PREVIOUS_SEGMENT]],1,0)</f>
        <v>0</v>
      </c>
    </row>
    <row r="1360" spans="1:8">
      <c r="A1360">
        <v>3155124</v>
      </c>
      <c r="B1360" t="s">
        <v>7</v>
      </c>
      <c r="C1360" t="s">
        <v>7</v>
      </c>
      <c r="D1360" s="1">
        <v>44288</v>
      </c>
      <c r="E1360">
        <v>1</v>
      </c>
      <c r="F1360" s="17">
        <v>1</v>
      </c>
      <c r="G1360">
        <v>38</v>
      </c>
      <c r="H1360">
        <f>IF(rolling_transitions[[#This Row],[CURRENT_SEGMENT]]=rolling_transitions[[#This Row],[PREVIOUS_SEGMENT]],1,0)</f>
        <v>1</v>
      </c>
    </row>
    <row r="1361" spans="1:8">
      <c r="A1361">
        <v>8551</v>
      </c>
      <c r="B1361" t="s">
        <v>14</v>
      </c>
      <c r="C1361" t="s">
        <v>7</v>
      </c>
      <c r="D1361" s="1">
        <v>44288</v>
      </c>
      <c r="E1361">
        <v>4</v>
      </c>
      <c r="F1361" s="17">
        <v>1</v>
      </c>
      <c r="G1361">
        <v>38</v>
      </c>
      <c r="H1361">
        <f>IF(rolling_transitions[[#This Row],[CURRENT_SEGMENT]]=rolling_transitions[[#This Row],[PREVIOUS_SEGMENT]],1,0)</f>
        <v>0</v>
      </c>
    </row>
    <row r="1362" spans="1:8">
      <c r="A1362">
        <v>90667</v>
      </c>
      <c r="B1362" t="s">
        <v>12</v>
      </c>
      <c r="C1362" t="s">
        <v>7</v>
      </c>
      <c r="D1362" s="1">
        <v>44288</v>
      </c>
      <c r="E1362">
        <v>2</v>
      </c>
      <c r="F1362" s="17">
        <v>1</v>
      </c>
      <c r="G1362">
        <v>38</v>
      </c>
      <c r="H1362">
        <f>IF(rolling_transitions[[#This Row],[CURRENT_SEGMENT]]=rolling_transitions[[#This Row],[PREVIOUS_SEGMENT]],1,0)</f>
        <v>0</v>
      </c>
    </row>
    <row r="1363" spans="1:8">
      <c r="A1363">
        <v>709</v>
      </c>
      <c r="B1363" t="s">
        <v>13</v>
      </c>
      <c r="C1363" t="s">
        <v>15</v>
      </c>
      <c r="D1363" s="1">
        <v>44288</v>
      </c>
      <c r="E1363">
        <v>3</v>
      </c>
      <c r="F1363" s="17">
        <v>5</v>
      </c>
      <c r="G1363">
        <v>38</v>
      </c>
      <c r="H1363">
        <f>IF(rolling_transitions[[#This Row],[CURRENT_SEGMENT]]=rolling_transitions[[#This Row],[PREVIOUS_SEGMENT]],1,0)</f>
        <v>0</v>
      </c>
    </row>
    <row r="1364" spans="1:8">
      <c r="A1364">
        <v>3533</v>
      </c>
      <c r="B1364" t="s">
        <v>12</v>
      </c>
      <c r="C1364" t="s">
        <v>13</v>
      </c>
      <c r="D1364" s="1">
        <v>44288</v>
      </c>
      <c r="E1364">
        <v>2</v>
      </c>
      <c r="F1364" s="17">
        <v>3</v>
      </c>
      <c r="G1364">
        <v>38</v>
      </c>
      <c r="H1364">
        <f>IF(rolling_transitions[[#This Row],[CURRENT_SEGMENT]]=rolling_transitions[[#This Row],[PREVIOUS_SEGMENT]],1,0)</f>
        <v>0</v>
      </c>
    </row>
    <row r="1365" spans="1:8">
      <c r="A1365">
        <v>1912567</v>
      </c>
      <c r="B1365" t="s">
        <v>12</v>
      </c>
      <c r="C1365" t="s">
        <v>12</v>
      </c>
      <c r="D1365" s="1">
        <v>44288</v>
      </c>
      <c r="E1365">
        <v>2</v>
      </c>
      <c r="F1365" s="17">
        <v>2</v>
      </c>
      <c r="G1365">
        <v>38</v>
      </c>
      <c r="H1365">
        <f>IF(rolling_transitions[[#This Row],[CURRENT_SEGMENT]]=rolling_transitions[[#This Row],[PREVIOUS_SEGMENT]],1,0)</f>
        <v>1</v>
      </c>
    </row>
    <row r="1366" spans="1:8">
      <c r="A1366">
        <v>13582</v>
      </c>
      <c r="B1366" t="s">
        <v>15</v>
      </c>
      <c r="C1366" t="s">
        <v>7</v>
      </c>
      <c r="D1366" s="1">
        <v>44288</v>
      </c>
      <c r="E1366">
        <v>5</v>
      </c>
      <c r="F1366" s="17">
        <v>1</v>
      </c>
      <c r="G1366">
        <v>38</v>
      </c>
      <c r="H1366">
        <f>IF(rolling_transitions[[#This Row],[CURRENT_SEGMENT]]=rolling_transitions[[#This Row],[PREVIOUS_SEGMENT]],1,0)</f>
        <v>0</v>
      </c>
    </row>
    <row r="1367" spans="1:8">
      <c r="A1367">
        <v>128899</v>
      </c>
      <c r="B1367" t="s">
        <v>14</v>
      </c>
      <c r="C1367" t="s">
        <v>13</v>
      </c>
      <c r="D1367" s="1">
        <v>44239</v>
      </c>
      <c r="E1367">
        <v>4</v>
      </c>
      <c r="F1367" s="17">
        <v>3</v>
      </c>
      <c r="G1367">
        <v>45</v>
      </c>
      <c r="H1367">
        <f>IF(rolling_transitions[[#This Row],[CURRENT_SEGMENT]]=rolling_transitions[[#This Row],[PREVIOUS_SEGMENT]],1,0)</f>
        <v>0</v>
      </c>
    </row>
    <row r="1368" spans="1:8">
      <c r="A1368">
        <v>93858</v>
      </c>
      <c r="B1368" t="s">
        <v>15</v>
      </c>
      <c r="C1368" t="s">
        <v>12</v>
      </c>
      <c r="D1368" s="1">
        <v>44239</v>
      </c>
      <c r="E1368">
        <v>5</v>
      </c>
      <c r="F1368" s="17">
        <v>2</v>
      </c>
      <c r="G1368">
        <v>45</v>
      </c>
      <c r="H1368">
        <f>IF(rolling_transitions[[#This Row],[CURRENT_SEGMENT]]=rolling_transitions[[#This Row],[PREVIOUS_SEGMENT]],1,0)</f>
        <v>0</v>
      </c>
    </row>
    <row r="1369" spans="1:8">
      <c r="A1369">
        <v>1010</v>
      </c>
      <c r="B1369" t="s">
        <v>12</v>
      </c>
      <c r="C1369" t="s">
        <v>144</v>
      </c>
      <c r="D1369" s="1">
        <v>44239</v>
      </c>
      <c r="E1369">
        <v>2</v>
      </c>
      <c r="F1369" s="17">
        <v>6</v>
      </c>
      <c r="G1369">
        <v>45</v>
      </c>
      <c r="H1369">
        <f>IF(rolling_transitions[[#This Row],[CURRENT_SEGMENT]]=rolling_transitions[[#This Row],[PREVIOUS_SEGMENT]],1,0)</f>
        <v>0</v>
      </c>
    </row>
    <row r="1370" spans="1:8">
      <c r="A1370">
        <v>6861</v>
      </c>
      <c r="B1370" t="s">
        <v>13</v>
      </c>
      <c r="C1370" t="s">
        <v>12</v>
      </c>
      <c r="D1370" s="1">
        <v>44239</v>
      </c>
      <c r="E1370">
        <v>3</v>
      </c>
      <c r="F1370" s="17">
        <v>2</v>
      </c>
      <c r="G1370">
        <v>45</v>
      </c>
      <c r="H1370">
        <f>IF(rolling_transitions[[#This Row],[CURRENT_SEGMENT]]=rolling_transitions[[#This Row],[PREVIOUS_SEGMENT]],1,0)</f>
        <v>0</v>
      </c>
    </row>
    <row r="1371" spans="1:8">
      <c r="A1371">
        <v>22422</v>
      </c>
      <c r="B1371" t="s">
        <v>15</v>
      </c>
      <c r="C1371" t="s">
        <v>13</v>
      </c>
      <c r="D1371" s="1">
        <v>44239</v>
      </c>
      <c r="E1371">
        <v>5</v>
      </c>
      <c r="F1371" s="17">
        <v>3</v>
      </c>
      <c r="G1371">
        <v>45</v>
      </c>
      <c r="H1371">
        <f>IF(rolling_transitions[[#This Row],[CURRENT_SEGMENT]]=rolling_transitions[[#This Row],[PREVIOUS_SEGMENT]],1,0)</f>
        <v>0</v>
      </c>
    </row>
    <row r="1372" spans="1:8">
      <c r="A1372">
        <v>991609</v>
      </c>
      <c r="B1372" t="s">
        <v>15</v>
      </c>
      <c r="C1372" t="s">
        <v>14</v>
      </c>
      <c r="D1372" s="1">
        <v>44239</v>
      </c>
      <c r="E1372">
        <v>5</v>
      </c>
      <c r="F1372" s="17">
        <v>4</v>
      </c>
      <c r="G1372">
        <v>45</v>
      </c>
      <c r="H1372">
        <f>IF(rolling_transitions[[#This Row],[CURRENT_SEGMENT]]=rolling_transitions[[#This Row],[PREVIOUS_SEGMENT]],1,0)</f>
        <v>0</v>
      </c>
    </row>
    <row r="1373" spans="1:8">
      <c r="A1373">
        <v>161161</v>
      </c>
      <c r="B1373" t="s">
        <v>14</v>
      </c>
      <c r="C1373" t="s">
        <v>145</v>
      </c>
      <c r="D1373" s="1">
        <v>44239</v>
      </c>
      <c r="E1373">
        <v>4</v>
      </c>
      <c r="F1373" s="17">
        <v>99</v>
      </c>
      <c r="G1373">
        <v>45</v>
      </c>
      <c r="H1373">
        <f>IF(rolling_transitions[[#This Row],[CURRENT_SEGMENT]]=rolling_transitions[[#This Row],[PREVIOUS_SEGMENT]],1,0)</f>
        <v>0</v>
      </c>
    </row>
    <row r="1374" spans="1:8">
      <c r="A1374">
        <v>22780</v>
      </c>
      <c r="B1374" t="s">
        <v>12</v>
      </c>
      <c r="C1374" t="s">
        <v>15</v>
      </c>
      <c r="D1374" s="1">
        <v>44239</v>
      </c>
      <c r="E1374">
        <v>2</v>
      </c>
      <c r="F1374" s="17">
        <v>5</v>
      </c>
      <c r="G1374">
        <v>45</v>
      </c>
      <c r="H1374">
        <f>IF(rolling_transitions[[#This Row],[CURRENT_SEGMENT]]=rolling_transitions[[#This Row],[PREVIOUS_SEGMENT]],1,0)</f>
        <v>0</v>
      </c>
    </row>
    <row r="1375" spans="1:8">
      <c r="A1375">
        <v>15836</v>
      </c>
      <c r="B1375" t="s">
        <v>7</v>
      </c>
      <c r="C1375" t="s">
        <v>14</v>
      </c>
      <c r="D1375" s="1">
        <v>44239</v>
      </c>
      <c r="E1375">
        <v>1</v>
      </c>
      <c r="F1375" s="17">
        <v>4</v>
      </c>
      <c r="G1375">
        <v>45</v>
      </c>
      <c r="H1375">
        <f>IF(rolling_transitions[[#This Row],[CURRENT_SEGMENT]]=rolling_transitions[[#This Row],[PREVIOUS_SEGMENT]],1,0)</f>
        <v>0</v>
      </c>
    </row>
    <row r="1376" spans="1:8">
      <c r="A1376">
        <v>134750</v>
      </c>
      <c r="B1376" t="s">
        <v>13</v>
      </c>
      <c r="C1376" t="s">
        <v>14</v>
      </c>
      <c r="D1376" s="1">
        <v>44239</v>
      </c>
      <c r="E1376">
        <v>3</v>
      </c>
      <c r="F1376" s="17">
        <v>4</v>
      </c>
      <c r="G1376">
        <v>45</v>
      </c>
      <c r="H1376">
        <f>IF(rolling_transitions[[#This Row],[CURRENT_SEGMENT]]=rolling_transitions[[#This Row],[PREVIOUS_SEGMENT]],1,0)</f>
        <v>0</v>
      </c>
    </row>
    <row r="1377" spans="1:8">
      <c r="A1377">
        <v>265765</v>
      </c>
      <c r="B1377" t="s">
        <v>12</v>
      </c>
      <c r="C1377" t="s">
        <v>14</v>
      </c>
      <c r="D1377" s="1">
        <v>44239</v>
      </c>
      <c r="E1377">
        <v>2</v>
      </c>
      <c r="F1377" s="17">
        <v>4</v>
      </c>
      <c r="G1377">
        <v>45</v>
      </c>
      <c r="H1377">
        <f>IF(rolling_transitions[[#This Row],[CURRENT_SEGMENT]]=rolling_transitions[[#This Row],[PREVIOUS_SEGMENT]],1,0)</f>
        <v>0</v>
      </c>
    </row>
    <row r="1378" spans="1:8">
      <c r="A1378">
        <v>2812154</v>
      </c>
      <c r="B1378" t="s">
        <v>15</v>
      </c>
      <c r="C1378" t="s">
        <v>15</v>
      </c>
      <c r="D1378" s="1">
        <v>44239</v>
      </c>
      <c r="E1378">
        <v>5</v>
      </c>
      <c r="F1378" s="17">
        <v>5</v>
      </c>
      <c r="G1378">
        <v>45</v>
      </c>
      <c r="H1378">
        <f>IF(rolling_transitions[[#This Row],[CURRENT_SEGMENT]]=rolling_transitions[[#This Row],[PREVIOUS_SEGMENT]],1,0)</f>
        <v>1</v>
      </c>
    </row>
    <row r="1379" spans="1:8">
      <c r="A1379">
        <v>26</v>
      </c>
      <c r="B1379" t="s">
        <v>7</v>
      </c>
      <c r="C1379" t="s">
        <v>144</v>
      </c>
      <c r="D1379" s="1">
        <v>44239</v>
      </c>
      <c r="E1379">
        <v>1</v>
      </c>
      <c r="F1379" s="17">
        <v>6</v>
      </c>
      <c r="G1379">
        <v>45</v>
      </c>
      <c r="H1379">
        <f>IF(rolling_transitions[[#This Row],[CURRENT_SEGMENT]]=rolling_transitions[[#This Row],[PREVIOUS_SEGMENT]],1,0)</f>
        <v>0</v>
      </c>
    </row>
    <row r="1380" spans="1:8">
      <c r="A1380">
        <v>5625</v>
      </c>
      <c r="B1380" t="s">
        <v>12</v>
      </c>
      <c r="C1380" t="s">
        <v>13</v>
      </c>
      <c r="D1380" s="1">
        <v>44239</v>
      </c>
      <c r="E1380">
        <v>2</v>
      </c>
      <c r="F1380" s="17">
        <v>3</v>
      </c>
      <c r="G1380">
        <v>45</v>
      </c>
      <c r="H1380">
        <f>IF(rolling_transitions[[#This Row],[CURRENT_SEGMENT]]=rolling_transitions[[#This Row],[PREVIOUS_SEGMENT]],1,0)</f>
        <v>0</v>
      </c>
    </row>
    <row r="1381" spans="1:8">
      <c r="A1381">
        <v>1292</v>
      </c>
      <c r="B1381" t="s">
        <v>7</v>
      </c>
      <c r="C1381" t="s">
        <v>15</v>
      </c>
      <c r="D1381" s="1">
        <v>44232</v>
      </c>
      <c r="E1381">
        <v>1</v>
      </c>
      <c r="F1381" s="17">
        <v>5</v>
      </c>
      <c r="G1381">
        <v>46</v>
      </c>
      <c r="H1381">
        <f>IF(rolling_transitions[[#This Row],[CURRENT_SEGMENT]]=rolling_transitions[[#This Row],[PREVIOUS_SEGMENT]],1,0)</f>
        <v>0</v>
      </c>
    </row>
    <row r="1382" spans="1:8">
      <c r="A1382">
        <v>255887</v>
      </c>
      <c r="B1382" t="s">
        <v>14</v>
      </c>
      <c r="C1382" t="s">
        <v>144</v>
      </c>
      <c r="D1382" s="1">
        <v>44232</v>
      </c>
      <c r="E1382">
        <v>4</v>
      </c>
      <c r="F1382" s="17">
        <v>6</v>
      </c>
      <c r="G1382">
        <v>46</v>
      </c>
      <c r="H1382">
        <f>IF(rolling_transitions[[#This Row],[CURRENT_SEGMENT]]=rolling_transitions[[#This Row],[PREVIOUS_SEGMENT]],1,0)</f>
        <v>0</v>
      </c>
    </row>
    <row r="1383" spans="1:8">
      <c r="A1383">
        <v>1665465</v>
      </c>
      <c r="B1383" t="s">
        <v>13</v>
      </c>
      <c r="C1383" t="s">
        <v>13</v>
      </c>
      <c r="D1383" s="1">
        <v>44232</v>
      </c>
      <c r="E1383">
        <v>3</v>
      </c>
      <c r="F1383" s="17">
        <v>3</v>
      </c>
      <c r="G1383">
        <v>46</v>
      </c>
      <c r="H1383">
        <f>IF(rolling_transitions[[#This Row],[CURRENT_SEGMENT]]=rolling_transitions[[#This Row],[PREVIOUS_SEGMENT]],1,0)</f>
        <v>1</v>
      </c>
    </row>
    <row r="1384" spans="1:8">
      <c r="A1384">
        <v>74655</v>
      </c>
      <c r="B1384" t="s">
        <v>13</v>
      </c>
      <c r="C1384" t="s">
        <v>7</v>
      </c>
      <c r="D1384" s="1">
        <v>44232</v>
      </c>
      <c r="E1384">
        <v>3</v>
      </c>
      <c r="F1384" s="17">
        <v>1</v>
      </c>
      <c r="G1384">
        <v>46</v>
      </c>
      <c r="H1384">
        <f>IF(rolling_transitions[[#This Row],[CURRENT_SEGMENT]]=rolling_transitions[[#This Row],[PREVIOUS_SEGMENT]],1,0)</f>
        <v>0</v>
      </c>
    </row>
    <row r="1385" spans="1:8">
      <c r="A1385">
        <v>869156</v>
      </c>
      <c r="B1385" t="s">
        <v>15</v>
      </c>
      <c r="C1385" t="s">
        <v>14</v>
      </c>
      <c r="D1385" s="1">
        <v>44232</v>
      </c>
      <c r="E1385">
        <v>5</v>
      </c>
      <c r="F1385" s="17">
        <v>4</v>
      </c>
      <c r="G1385">
        <v>46</v>
      </c>
      <c r="H1385">
        <f>IF(rolling_transitions[[#This Row],[CURRENT_SEGMENT]]=rolling_transitions[[#This Row],[PREVIOUS_SEGMENT]],1,0)</f>
        <v>0</v>
      </c>
    </row>
    <row r="1386" spans="1:8">
      <c r="A1386">
        <v>2575221</v>
      </c>
      <c r="B1386" t="s">
        <v>15</v>
      </c>
      <c r="C1386" t="s">
        <v>15</v>
      </c>
      <c r="D1386" s="1">
        <v>44232</v>
      </c>
      <c r="E1386">
        <v>5</v>
      </c>
      <c r="F1386" s="17">
        <v>5</v>
      </c>
      <c r="G1386">
        <v>46</v>
      </c>
      <c r="H1386">
        <f>IF(rolling_transitions[[#This Row],[CURRENT_SEGMENT]]=rolling_transitions[[#This Row],[PREVIOUS_SEGMENT]],1,0)</f>
        <v>1</v>
      </c>
    </row>
    <row r="1387" spans="1:8">
      <c r="A1387">
        <v>132660</v>
      </c>
      <c r="B1387" t="s">
        <v>13</v>
      </c>
      <c r="C1387" t="s">
        <v>14</v>
      </c>
      <c r="D1387" s="1">
        <v>44232</v>
      </c>
      <c r="E1387">
        <v>3</v>
      </c>
      <c r="F1387" s="17">
        <v>4</v>
      </c>
      <c r="G1387">
        <v>46</v>
      </c>
      <c r="H1387">
        <f>IF(rolling_transitions[[#This Row],[CURRENT_SEGMENT]]=rolling_transitions[[#This Row],[PREVIOUS_SEGMENT]],1,0)</f>
        <v>0</v>
      </c>
    </row>
    <row r="1388" spans="1:8">
      <c r="A1388">
        <v>19524</v>
      </c>
      <c r="B1388" t="s">
        <v>15</v>
      </c>
      <c r="C1388" t="s">
        <v>7</v>
      </c>
      <c r="D1388" s="1">
        <v>44232</v>
      </c>
      <c r="E1388">
        <v>5</v>
      </c>
      <c r="F1388" s="17">
        <v>1</v>
      </c>
      <c r="G1388">
        <v>46</v>
      </c>
      <c r="H1388">
        <f>IF(rolling_transitions[[#This Row],[CURRENT_SEGMENT]]=rolling_transitions[[#This Row],[PREVIOUS_SEGMENT]],1,0)</f>
        <v>0</v>
      </c>
    </row>
    <row r="1389" spans="1:8">
      <c r="A1389">
        <v>2095727</v>
      </c>
      <c r="B1389" t="s">
        <v>12</v>
      </c>
      <c r="C1389" t="s">
        <v>12</v>
      </c>
      <c r="D1389" s="1">
        <v>44232</v>
      </c>
      <c r="E1389">
        <v>2</v>
      </c>
      <c r="F1389" s="17">
        <v>2</v>
      </c>
      <c r="G1389">
        <v>46</v>
      </c>
      <c r="H1389">
        <f>IF(rolling_transitions[[#This Row],[CURRENT_SEGMENT]]=rolling_transitions[[#This Row],[PREVIOUS_SEGMENT]],1,0)</f>
        <v>1</v>
      </c>
    </row>
    <row r="1390" spans="1:8">
      <c r="A1390">
        <v>20602</v>
      </c>
      <c r="B1390" t="s">
        <v>12</v>
      </c>
      <c r="C1390" t="s">
        <v>15</v>
      </c>
      <c r="D1390" s="1">
        <v>44232</v>
      </c>
      <c r="E1390">
        <v>2</v>
      </c>
      <c r="F1390" s="17">
        <v>5</v>
      </c>
      <c r="G1390">
        <v>46</v>
      </c>
      <c r="H1390">
        <f>IF(rolling_transitions[[#This Row],[CURRENT_SEGMENT]]=rolling_transitions[[#This Row],[PREVIOUS_SEGMENT]],1,0)</f>
        <v>0</v>
      </c>
    </row>
    <row r="1391" spans="1:8">
      <c r="A1391">
        <v>8660635</v>
      </c>
      <c r="B1391" t="s">
        <v>14</v>
      </c>
      <c r="C1391" t="s">
        <v>14</v>
      </c>
      <c r="D1391" s="1">
        <v>44232</v>
      </c>
      <c r="E1391">
        <v>4</v>
      </c>
      <c r="F1391" s="17">
        <v>4</v>
      </c>
      <c r="G1391">
        <v>46</v>
      </c>
      <c r="H1391">
        <f>IF(rolling_transitions[[#This Row],[CURRENT_SEGMENT]]=rolling_transitions[[#This Row],[PREVIOUS_SEGMENT]],1,0)</f>
        <v>1</v>
      </c>
    </row>
    <row r="1392" spans="1:8">
      <c r="A1392">
        <v>15310</v>
      </c>
      <c r="B1392" t="s">
        <v>7</v>
      </c>
      <c r="C1392" t="s">
        <v>14</v>
      </c>
      <c r="D1392" s="1">
        <v>44232</v>
      </c>
      <c r="E1392">
        <v>1</v>
      </c>
      <c r="F1392" s="17">
        <v>4</v>
      </c>
      <c r="G1392">
        <v>46</v>
      </c>
      <c r="H1392">
        <f>IF(rolling_transitions[[#This Row],[CURRENT_SEGMENT]]=rolling_transitions[[#This Row],[PREVIOUS_SEGMENT]],1,0)</f>
        <v>0</v>
      </c>
    </row>
    <row r="1393" spans="1:8">
      <c r="A1393">
        <v>140037</v>
      </c>
      <c r="B1393" t="s">
        <v>7</v>
      </c>
      <c r="C1393" t="s">
        <v>12</v>
      </c>
      <c r="D1393" s="1">
        <v>44365</v>
      </c>
      <c r="E1393">
        <v>1</v>
      </c>
      <c r="F1393" s="17">
        <v>2</v>
      </c>
      <c r="G1393">
        <v>27</v>
      </c>
      <c r="H1393">
        <f>IF(rolling_transitions[[#This Row],[CURRENT_SEGMENT]]=rolling_transitions[[#This Row],[PREVIOUS_SEGMENT]],1,0)</f>
        <v>0</v>
      </c>
    </row>
    <row r="1394" spans="1:8">
      <c r="A1394">
        <v>1114</v>
      </c>
      <c r="B1394" t="s">
        <v>7</v>
      </c>
      <c r="C1394" t="s">
        <v>15</v>
      </c>
      <c r="D1394" s="1">
        <v>44365</v>
      </c>
      <c r="E1394">
        <v>1</v>
      </c>
      <c r="F1394" s="17">
        <v>5</v>
      </c>
      <c r="G1394">
        <v>27</v>
      </c>
      <c r="H1394">
        <f>IF(rolling_transitions[[#This Row],[CURRENT_SEGMENT]]=rolling_transitions[[#This Row],[PREVIOUS_SEGMENT]],1,0)</f>
        <v>0</v>
      </c>
    </row>
    <row r="1395" spans="1:8">
      <c r="A1395">
        <v>9389322</v>
      </c>
      <c r="B1395" t="s">
        <v>14</v>
      </c>
      <c r="C1395" t="s">
        <v>14</v>
      </c>
      <c r="D1395" s="1">
        <v>44365</v>
      </c>
      <c r="E1395">
        <v>4</v>
      </c>
      <c r="F1395" s="17">
        <v>4</v>
      </c>
      <c r="G1395">
        <v>27</v>
      </c>
      <c r="H1395">
        <f>IF(rolling_transitions[[#This Row],[CURRENT_SEGMENT]]=rolling_transitions[[#This Row],[PREVIOUS_SEGMENT]],1,0)</f>
        <v>1</v>
      </c>
    </row>
    <row r="1396" spans="1:8">
      <c r="A1396">
        <v>2085688</v>
      </c>
      <c r="B1396" t="s">
        <v>13</v>
      </c>
      <c r="C1396" t="s">
        <v>13</v>
      </c>
      <c r="D1396" s="1">
        <v>44365</v>
      </c>
      <c r="E1396">
        <v>3</v>
      </c>
      <c r="F1396" s="17">
        <v>3</v>
      </c>
      <c r="G1396">
        <v>27</v>
      </c>
      <c r="H1396">
        <f>IF(rolling_transitions[[#This Row],[CURRENT_SEGMENT]]=rolling_transitions[[#This Row],[PREVIOUS_SEGMENT]],1,0)</f>
        <v>1</v>
      </c>
    </row>
    <row r="1397" spans="1:8">
      <c r="A1397">
        <v>168103</v>
      </c>
      <c r="B1397" t="s">
        <v>13</v>
      </c>
      <c r="C1397" t="s">
        <v>14</v>
      </c>
      <c r="D1397" s="1">
        <v>44365</v>
      </c>
      <c r="E1397">
        <v>3</v>
      </c>
      <c r="F1397" s="17">
        <v>4</v>
      </c>
      <c r="G1397">
        <v>27</v>
      </c>
      <c r="H1397">
        <f>IF(rolling_transitions[[#This Row],[CURRENT_SEGMENT]]=rolling_transitions[[#This Row],[PREVIOUS_SEGMENT]],1,0)</f>
        <v>0</v>
      </c>
    </row>
    <row r="1398" spans="1:8">
      <c r="A1398">
        <v>780</v>
      </c>
      <c r="B1398" t="s">
        <v>7</v>
      </c>
      <c r="C1398" t="s">
        <v>145</v>
      </c>
      <c r="D1398" s="1">
        <v>44365</v>
      </c>
      <c r="E1398">
        <v>1</v>
      </c>
      <c r="F1398" s="17">
        <v>99</v>
      </c>
      <c r="G1398">
        <v>27</v>
      </c>
      <c r="H1398">
        <f>IF(rolling_transitions[[#This Row],[CURRENT_SEGMENT]]=rolling_transitions[[#This Row],[PREVIOUS_SEGMENT]],1,0)</f>
        <v>0</v>
      </c>
    </row>
    <row r="1399" spans="1:8">
      <c r="A1399">
        <v>17502</v>
      </c>
      <c r="B1399" t="s">
        <v>7</v>
      </c>
      <c r="C1399" t="s">
        <v>14</v>
      </c>
      <c r="D1399" s="1">
        <v>44365</v>
      </c>
      <c r="E1399">
        <v>1</v>
      </c>
      <c r="F1399" s="17">
        <v>4</v>
      </c>
      <c r="G1399">
        <v>27</v>
      </c>
      <c r="H1399">
        <f>IF(rolling_transitions[[#This Row],[CURRENT_SEGMENT]]=rolling_transitions[[#This Row],[PREVIOUS_SEGMENT]],1,0)</f>
        <v>0</v>
      </c>
    </row>
    <row r="1400" spans="1:8">
      <c r="A1400">
        <v>638704</v>
      </c>
      <c r="B1400" t="s">
        <v>15</v>
      </c>
      <c r="C1400" t="s">
        <v>14</v>
      </c>
      <c r="D1400" s="1">
        <v>44365</v>
      </c>
      <c r="E1400">
        <v>5</v>
      </c>
      <c r="F1400" s="17">
        <v>4</v>
      </c>
      <c r="G1400">
        <v>27</v>
      </c>
      <c r="H1400">
        <f>IF(rolling_transitions[[#This Row],[CURRENT_SEGMENT]]=rolling_transitions[[#This Row],[PREVIOUS_SEGMENT]],1,0)</f>
        <v>0</v>
      </c>
    </row>
    <row r="1401" spans="1:8">
      <c r="A1401">
        <v>2469133</v>
      </c>
      <c r="B1401" t="s">
        <v>15</v>
      </c>
      <c r="C1401" t="s">
        <v>15</v>
      </c>
      <c r="D1401" s="1">
        <v>44365</v>
      </c>
      <c r="E1401">
        <v>5</v>
      </c>
      <c r="F1401" s="17">
        <v>5</v>
      </c>
      <c r="G1401">
        <v>27</v>
      </c>
      <c r="H1401">
        <f>IF(rolling_transitions[[#This Row],[CURRENT_SEGMENT]]=rolling_transitions[[#This Row],[PREVIOUS_SEGMENT]],1,0)</f>
        <v>1</v>
      </c>
    </row>
    <row r="1402" spans="1:8">
      <c r="A1402">
        <v>194798</v>
      </c>
      <c r="B1402" t="s">
        <v>14</v>
      </c>
      <c r="C1402" t="s">
        <v>145</v>
      </c>
      <c r="D1402" s="1">
        <v>44365</v>
      </c>
      <c r="E1402">
        <v>4</v>
      </c>
      <c r="F1402" s="17">
        <v>99</v>
      </c>
      <c r="G1402">
        <v>27</v>
      </c>
      <c r="H1402">
        <f>IF(rolling_transitions[[#This Row],[CURRENT_SEGMENT]]=rolling_transitions[[#This Row],[PREVIOUS_SEGMENT]],1,0)</f>
        <v>0</v>
      </c>
    </row>
    <row r="1403" spans="1:8">
      <c r="A1403">
        <v>257615</v>
      </c>
      <c r="B1403" t="s">
        <v>12</v>
      </c>
      <c r="C1403" t="s">
        <v>14</v>
      </c>
      <c r="D1403" s="1">
        <v>44365</v>
      </c>
      <c r="E1403">
        <v>2</v>
      </c>
      <c r="F1403" s="17">
        <v>4</v>
      </c>
      <c r="G1403">
        <v>27</v>
      </c>
      <c r="H1403">
        <f>IF(rolling_transitions[[#This Row],[CURRENT_SEGMENT]]=rolling_transitions[[#This Row],[PREVIOUS_SEGMENT]],1,0)</f>
        <v>0</v>
      </c>
    </row>
    <row r="1404" spans="1:8">
      <c r="A1404">
        <v>227505</v>
      </c>
      <c r="B1404" t="s">
        <v>14</v>
      </c>
      <c r="C1404" t="s">
        <v>12</v>
      </c>
      <c r="D1404" s="1">
        <v>44365</v>
      </c>
      <c r="E1404">
        <v>4</v>
      </c>
      <c r="F1404" s="17">
        <v>2</v>
      </c>
      <c r="G1404">
        <v>27</v>
      </c>
      <c r="H1404">
        <f>IF(rolling_transitions[[#This Row],[CURRENT_SEGMENT]]=rolling_transitions[[#This Row],[PREVIOUS_SEGMENT]],1,0)</f>
        <v>0</v>
      </c>
    </row>
    <row r="1405" spans="1:8">
      <c r="A1405">
        <v>246</v>
      </c>
      <c r="B1405" t="s">
        <v>13</v>
      </c>
      <c r="C1405" t="s">
        <v>145</v>
      </c>
      <c r="D1405" s="1">
        <v>44358</v>
      </c>
      <c r="E1405">
        <v>3</v>
      </c>
      <c r="F1405" s="17">
        <v>99</v>
      </c>
      <c r="G1405">
        <v>28</v>
      </c>
      <c r="H1405">
        <f>IF(rolling_transitions[[#This Row],[CURRENT_SEGMENT]]=rolling_transitions[[#This Row],[PREVIOUS_SEGMENT]],1,0)</f>
        <v>0</v>
      </c>
    </row>
    <row r="1406" spans="1:8">
      <c r="A1406">
        <v>321889</v>
      </c>
      <c r="B1406" t="s">
        <v>14</v>
      </c>
      <c r="C1406" t="s">
        <v>144</v>
      </c>
      <c r="D1406" s="1">
        <v>44358</v>
      </c>
      <c r="E1406">
        <v>4</v>
      </c>
      <c r="F1406" s="17">
        <v>6</v>
      </c>
      <c r="G1406">
        <v>28</v>
      </c>
      <c r="H1406">
        <f>IF(rolling_transitions[[#This Row],[CURRENT_SEGMENT]]=rolling_transitions[[#This Row],[PREVIOUS_SEGMENT]],1,0)</f>
        <v>0</v>
      </c>
    </row>
    <row r="1407" spans="1:8">
      <c r="A1407">
        <v>86747</v>
      </c>
      <c r="B1407" t="s">
        <v>13</v>
      </c>
      <c r="C1407" t="s">
        <v>7</v>
      </c>
      <c r="D1407" s="1">
        <v>44358</v>
      </c>
      <c r="E1407">
        <v>3</v>
      </c>
      <c r="F1407" s="17">
        <v>1</v>
      </c>
      <c r="G1407">
        <v>28</v>
      </c>
      <c r="H1407">
        <f>IF(rolling_transitions[[#This Row],[CURRENT_SEGMENT]]=rolling_transitions[[#This Row],[PREVIOUS_SEGMENT]],1,0)</f>
        <v>0</v>
      </c>
    </row>
    <row r="1408" spans="1:8">
      <c r="A1408">
        <v>15205</v>
      </c>
      <c r="B1408" t="s">
        <v>15</v>
      </c>
      <c r="C1408" t="s">
        <v>13</v>
      </c>
      <c r="D1408" s="1">
        <v>44358</v>
      </c>
      <c r="E1408">
        <v>5</v>
      </c>
      <c r="F1408" s="17">
        <v>3</v>
      </c>
      <c r="G1408">
        <v>28</v>
      </c>
      <c r="H1408">
        <f>IF(rolling_transitions[[#This Row],[CURRENT_SEGMENT]]=rolling_transitions[[#This Row],[PREVIOUS_SEGMENT]],1,0)</f>
        <v>0</v>
      </c>
    </row>
    <row r="1409" spans="1:8">
      <c r="A1409">
        <v>9293969</v>
      </c>
      <c r="B1409" t="s">
        <v>14</v>
      </c>
      <c r="C1409" t="s">
        <v>14</v>
      </c>
      <c r="D1409" s="1">
        <v>44358</v>
      </c>
      <c r="E1409">
        <v>4</v>
      </c>
      <c r="F1409" s="17">
        <v>4</v>
      </c>
      <c r="G1409">
        <v>28</v>
      </c>
      <c r="H1409">
        <f>IF(rolling_transitions[[#This Row],[CURRENT_SEGMENT]]=rolling_transitions[[#This Row],[PREVIOUS_SEGMENT]],1,0)</f>
        <v>1</v>
      </c>
    </row>
    <row r="1410" spans="1:8">
      <c r="A1410">
        <v>234282</v>
      </c>
      <c r="B1410" t="s">
        <v>14</v>
      </c>
      <c r="C1410" t="s">
        <v>12</v>
      </c>
      <c r="D1410" s="1">
        <v>44358</v>
      </c>
      <c r="E1410">
        <v>4</v>
      </c>
      <c r="F1410" s="17">
        <v>2</v>
      </c>
      <c r="G1410">
        <v>28</v>
      </c>
      <c r="H1410">
        <f>IF(rolling_transitions[[#This Row],[CURRENT_SEGMENT]]=rolling_transitions[[#This Row],[PREVIOUS_SEGMENT]],1,0)</f>
        <v>0</v>
      </c>
    </row>
    <row r="1411" spans="1:8">
      <c r="A1411">
        <v>3124615</v>
      </c>
      <c r="B1411" t="s">
        <v>7</v>
      </c>
      <c r="C1411" t="s">
        <v>7</v>
      </c>
      <c r="D1411" s="1">
        <v>44358</v>
      </c>
      <c r="E1411">
        <v>1</v>
      </c>
      <c r="F1411" s="17">
        <v>1</v>
      </c>
      <c r="G1411">
        <v>28</v>
      </c>
      <c r="H1411">
        <f>IF(rolling_transitions[[#This Row],[CURRENT_SEGMENT]]=rolling_transitions[[#This Row],[PREVIOUS_SEGMENT]],1,0)</f>
        <v>1</v>
      </c>
    </row>
    <row r="1412" spans="1:8">
      <c r="A1412">
        <v>252452</v>
      </c>
      <c r="B1412" t="s">
        <v>14</v>
      </c>
      <c r="C1412" t="s">
        <v>15</v>
      </c>
      <c r="D1412" s="1">
        <v>44358</v>
      </c>
      <c r="E1412">
        <v>4</v>
      </c>
      <c r="F1412" s="17">
        <v>5</v>
      </c>
      <c r="G1412">
        <v>28</v>
      </c>
      <c r="H1412">
        <f>IF(rolling_transitions[[#This Row],[CURRENT_SEGMENT]]=rolling_transitions[[#This Row],[PREVIOUS_SEGMENT]],1,0)</f>
        <v>0</v>
      </c>
    </row>
    <row r="1413" spans="1:8">
      <c r="A1413">
        <v>10279806</v>
      </c>
      <c r="B1413" t="s">
        <v>144</v>
      </c>
      <c r="C1413" t="s">
        <v>144</v>
      </c>
      <c r="D1413" s="1">
        <v>44358</v>
      </c>
      <c r="E1413">
        <v>6</v>
      </c>
      <c r="F1413" s="17">
        <v>6</v>
      </c>
      <c r="G1413">
        <v>28</v>
      </c>
      <c r="H1413">
        <f>IF(rolling_transitions[[#This Row],[CURRENT_SEGMENT]]=rolling_transitions[[#This Row],[PREVIOUS_SEGMENT]],1,0)</f>
        <v>1</v>
      </c>
    </row>
    <row r="1414" spans="1:8">
      <c r="A1414">
        <v>72301</v>
      </c>
      <c r="B1414" t="s">
        <v>7</v>
      </c>
      <c r="C1414" t="s">
        <v>13</v>
      </c>
      <c r="D1414" s="1">
        <v>44358</v>
      </c>
      <c r="E1414">
        <v>1</v>
      </c>
      <c r="F1414" s="17">
        <v>3</v>
      </c>
      <c r="G1414">
        <v>28</v>
      </c>
      <c r="H1414">
        <f>IF(rolling_transitions[[#This Row],[CURRENT_SEGMENT]]=rolling_transitions[[#This Row],[PREVIOUS_SEGMENT]],1,0)</f>
        <v>0</v>
      </c>
    </row>
    <row r="1415" spans="1:8">
      <c r="A1415">
        <v>1402</v>
      </c>
      <c r="B1415" t="s">
        <v>12</v>
      </c>
      <c r="C1415" t="s">
        <v>144</v>
      </c>
      <c r="D1415" s="1">
        <v>44358</v>
      </c>
      <c r="E1415">
        <v>2</v>
      </c>
      <c r="F1415" s="17">
        <v>6</v>
      </c>
      <c r="G1415">
        <v>28</v>
      </c>
      <c r="H1415">
        <f>IF(rolling_transitions[[#This Row],[CURRENT_SEGMENT]]=rolling_transitions[[#This Row],[PREVIOUS_SEGMENT]],1,0)</f>
        <v>0</v>
      </c>
    </row>
    <row r="1416" spans="1:8">
      <c r="A1416">
        <v>1271</v>
      </c>
      <c r="B1416" t="s">
        <v>7</v>
      </c>
      <c r="C1416" t="s">
        <v>15</v>
      </c>
      <c r="D1416" s="1">
        <v>44358</v>
      </c>
      <c r="E1416">
        <v>1</v>
      </c>
      <c r="F1416" s="17">
        <v>5</v>
      </c>
      <c r="G1416">
        <v>28</v>
      </c>
      <c r="H1416">
        <f>IF(rolling_transitions[[#This Row],[CURRENT_SEGMENT]]=rolling_transitions[[#This Row],[PREVIOUS_SEGMENT]],1,0)</f>
        <v>0</v>
      </c>
    </row>
    <row r="1417" spans="1:8">
      <c r="A1417">
        <v>6</v>
      </c>
      <c r="B1417" t="s">
        <v>13</v>
      </c>
      <c r="C1417" t="s">
        <v>144</v>
      </c>
      <c r="D1417" s="1">
        <v>44358</v>
      </c>
      <c r="E1417">
        <v>3</v>
      </c>
      <c r="F1417" s="17">
        <v>6</v>
      </c>
      <c r="G1417">
        <v>28</v>
      </c>
      <c r="H1417">
        <f>IF(rolling_transitions[[#This Row],[CURRENT_SEGMENT]]=rolling_transitions[[#This Row],[PREVIOUS_SEGMENT]],1,0)</f>
        <v>0</v>
      </c>
    </row>
    <row r="1418" spans="1:8">
      <c r="A1418">
        <v>2078021</v>
      </c>
      <c r="B1418" t="s">
        <v>13</v>
      </c>
      <c r="C1418" t="s">
        <v>13</v>
      </c>
      <c r="D1418" s="1">
        <v>44358</v>
      </c>
      <c r="E1418">
        <v>3</v>
      </c>
      <c r="F1418" s="17">
        <v>3</v>
      </c>
      <c r="G1418">
        <v>28</v>
      </c>
      <c r="H1418">
        <f>IF(rolling_transitions[[#This Row],[CURRENT_SEGMENT]]=rolling_transitions[[#This Row],[PREVIOUS_SEGMENT]],1,0)</f>
        <v>1</v>
      </c>
    </row>
    <row r="1419" spans="1:8">
      <c r="A1419">
        <v>9281</v>
      </c>
      <c r="B1419" t="s">
        <v>12</v>
      </c>
      <c r="C1419" t="s">
        <v>145</v>
      </c>
      <c r="D1419" s="1">
        <v>44358</v>
      </c>
      <c r="E1419">
        <v>2</v>
      </c>
      <c r="F1419" s="17">
        <v>99</v>
      </c>
      <c r="G1419">
        <v>28</v>
      </c>
      <c r="H1419">
        <f>IF(rolling_transitions[[#This Row],[CURRENT_SEGMENT]]=rolling_transitions[[#This Row],[PREVIOUS_SEGMENT]],1,0)</f>
        <v>0</v>
      </c>
    </row>
    <row r="1420" spans="1:8">
      <c r="A1420">
        <v>13866</v>
      </c>
      <c r="B1420" t="s">
        <v>14</v>
      </c>
      <c r="C1420" t="s">
        <v>7</v>
      </c>
      <c r="D1420" s="1">
        <v>44358</v>
      </c>
      <c r="E1420">
        <v>4</v>
      </c>
      <c r="F1420" s="17">
        <v>1</v>
      </c>
      <c r="G1420">
        <v>28</v>
      </c>
      <c r="H1420">
        <f>IF(rolling_transitions[[#This Row],[CURRENT_SEGMENT]]=rolling_transitions[[#This Row],[PREVIOUS_SEGMENT]],1,0)</f>
        <v>0</v>
      </c>
    </row>
    <row r="1421" spans="1:8">
      <c r="A1421">
        <v>1159</v>
      </c>
      <c r="B1421" t="s">
        <v>12</v>
      </c>
      <c r="C1421" t="s">
        <v>144</v>
      </c>
      <c r="D1421" s="1">
        <v>44526</v>
      </c>
      <c r="E1421">
        <v>2</v>
      </c>
      <c r="F1421" s="17">
        <v>6</v>
      </c>
      <c r="G1421">
        <v>4</v>
      </c>
      <c r="H1421">
        <f>IF(rolling_transitions[[#This Row],[CURRENT_SEGMENT]]=rolling_transitions[[#This Row],[PREVIOUS_SEGMENT]],1,0)</f>
        <v>0</v>
      </c>
    </row>
    <row r="1422" spans="1:8">
      <c r="A1422">
        <v>17760</v>
      </c>
      <c r="B1422" t="s">
        <v>12</v>
      </c>
      <c r="C1422" t="s">
        <v>15</v>
      </c>
      <c r="D1422" s="1">
        <v>44526</v>
      </c>
      <c r="E1422">
        <v>2</v>
      </c>
      <c r="F1422" s="17">
        <v>5</v>
      </c>
      <c r="G1422">
        <v>4</v>
      </c>
      <c r="H1422">
        <f>IF(rolling_transitions[[#This Row],[CURRENT_SEGMENT]]=rolling_transitions[[#This Row],[PREVIOUS_SEGMENT]],1,0)</f>
        <v>0</v>
      </c>
    </row>
    <row r="1423" spans="1:8">
      <c r="A1423">
        <v>9675</v>
      </c>
      <c r="B1423" t="s">
        <v>12</v>
      </c>
      <c r="C1423" t="s">
        <v>145</v>
      </c>
      <c r="D1423" s="1">
        <v>44526</v>
      </c>
      <c r="E1423">
        <v>2</v>
      </c>
      <c r="F1423" s="17">
        <v>99</v>
      </c>
      <c r="G1423">
        <v>4</v>
      </c>
      <c r="H1423">
        <f>IF(rolling_transitions[[#This Row],[CURRENT_SEGMENT]]=rolling_transitions[[#This Row],[PREVIOUS_SEGMENT]],1,0)</f>
        <v>0</v>
      </c>
    </row>
    <row r="1424" spans="1:8">
      <c r="A1424">
        <v>257908</v>
      </c>
      <c r="B1424" t="s">
        <v>12</v>
      </c>
      <c r="C1424" t="s">
        <v>14</v>
      </c>
      <c r="D1424" s="1">
        <v>44526</v>
      </c>
      <c r="E1424">
        <v>2</v>
      </c>
      <c r="F1424" s="17">
        <v>4</v>
      </c>
      <c r="G1424">
        <v>4</v>
      </c>
      <c r="H1424">
        <f>IF(rolling_transitions[[#This Row],[CURRENT_SEGMENT]]=rolling_transitions[[#This Row],[PREVIOUS_SEGMENT]],1,0)</f>
        <v>0</v>
      </c>
    </row>
    <row r="1425" spans="1:8">
      <c r="A1425">
        <v>2955652</v>
      </c>
      <c r="B1425" t="s">
        <v>7</v>
      </c>
      <c r="C1425" t="s">
        <v>7</v>
      </c>
      <c r="D1425" s="1">
        <v>44526</v>
      </c>
      <c r="E1425">
        <v>1</v>
      </c>
      <c r="F1425" s="17">
        <v>1</v>
      </c>
      <c r="G1425">
        <v>4</v>
      </c>
      <c r="H1425">
        <f>IF(rolling_transitions[[#This Row],[CURRENT_SEGMENT]]=rolling_transitions[[#This Row],[PREVIOUS_SEGMENT]],1,0)</f>
        <v>1</v>
      </c>
    </row>
    <row r="1426" spans="1:8">
      <c r="A1426">
        <v>1868860</v>
      </c>
      <c r="B1426" t="s">
        <v>12</v>
      </c>
      <c r="C1426" t="s">
        <v>12</v>
      </c>
      <c r="D1426" s="1">
        <v>44526</v>
      </c>
      <c r="E1426">
        <v>2</v>
      </c>
      <c r="F1426" s="17">
        <v>2</v>
      </c>
      <c r="G1426">
        <v>4</v>
      </c>
      <c r="H1426">
        <f>IF(rolling_transitions[[#This Row],[CURRENT_SEGMENT]]=rolling_transitions[[#This Row],[PREVIOUS_SEGMENT]],1,0)</f>
        <v>1</v>
      </c>
    </row>
    <row r="1427" spans="1:8">
      <c r="A1427">
        <v>18080</v>
      </c>
      <c r="B1427" t="s">
        <v>15</v>
      </c>
      <c r="C1427" t="s">
        <v>13</v>
      </c>
      <c r="D1427" s="1">
        <v>44526</v>
      </c>
      <c r="E1427">
        <v>5</v>
      </c>
      <c r="F1427" s="17">
        <v>3</v>
      </c>
      <c r="G1427">
        <v>4</v>
      </c>
      <c r="H1427">
        <f>IF(rolling_transitions[[#This Row],[CURRENT_SEGMENT]]=rolling_transitions[[#This Row],[PREVIOUS_SEGMENT]],1,0)</f>
        <v>0</v>
      </c>
    </row>
    <row r="1428" spans="1:8">
      <c r="A1428">
        <v>7868</v>
      </c>
      <c r="B1428" t="s">
        <v>13</v>
      </c>
      <c r="C1428" t="s">
        <v>12</v>
      </c>
      <c r="D1428" s="1">
        <v>44526</v>
      </c>
      <c r="E1428">
        <v>3</v>
      </c>
      <c r="F1428" s="17">
        <v>2</v>
      </c>
      <c r="G1428">
        <v>4</v>
      </c>
      <c r="H1428">
        <f>IF(rolling_transitions[[#This Row],[CURRENT_SEGMENT]]=rolling_transitions[[#This Row],[PREVIOUS_SEGMENT]],1,0)</f>
        <v>0</v>
      </c>
    </row>
    <row r="1429" spans="1:8">
      <c r="A1429">
        <v>1043</v>
      </c>
      <c r="B1429" t="s">
        <v>7</v>
      </c>
      <c r="C1429" t="s">
        <v>15</v>
      </c>
      <c r="D1429" s="1">
        <v>44526</v>
      </c>
      <c r="E1429">
        <v>1</v>
      </c>
      <c r="F1429" s="17">
        <v>5</v>
      </c>
      <c r="G1429">
        <v>4</v>
      </c>
      <c r="H1429">
        <f>IF(rolling_transitions[[#This Row],[CURRENT_SEGMENT]]=rolling_transitions[[#This Row],[PREVIOUS_SEGMENT]],1,0)</f>
        <v>0</v>
      </c>
    </row>
    <row r="1430" spans="1:8">
      <c r="A1430">
        <v>32</v>
      </c>
      <c r="B1430" t="s">
        <v>7</v>
      </c>
      <c r="C1430" t="s">
        <v>144</v>
      </c>
      <c r="D1430" s="1">
        <v>44526</v>
      </c>
      <c r="E1430">
        <v>1</v>
      </c>
      <c r="F1430" s="17">
        <v>6</v>
      </c>
      <c r="G1430">
        <v>4</v>
      </c>
      <c r="H1430">
        <f>IF(rolling_transitions[[#This Row],[CURRENT_SEGMENT]]=rolling_transitions[[#This Row],[PREVIOUS_SEGMENT]],1,0)</f>
        <v>0</v>
      </c>
    </row>
    <row r="1431" spans="1:8">
      <c r="A1431">
        <v>927</v>
      </c>
      <c r="B1431" t="s">
        <v>13</v>
      </c>
      <c r="C1431" t="s">
        <v>15</v>
      </c>
      <c r="D1431" s="1">
        <v>44526</v>
      </c>
      <c r="E1431">
        <v>3</v>
      </c>
      <c r="F1431" s="17">
        <v>5</v>
      </c>
      <c r="G1431">
        <v>4</v>
      </c>
      <c r="H1431">
        <f>IF(rolling_transitions[[#This Row],[CURRENT_SEGMENT]]=rolling_transitions[[#This Row],[PREVIOUS_SEGMENT]],1,0)</f>
        <v>0</v>
      </c>
    </row>
    <row r="1432" spans="1:8">
      <c r="A1432">
        <v>124535</v>
      </c>
      <c r="B1432" t="s">
        <v>12</v>
      </c>
      <c r="C1432" t="s">
        <v>7</v>
      </c>
      <c r="D1432" s="1">
        <v>44526</v>
      </c>
      <c r="E1432">
        <v>2</v>
      </c>
      <c r="F1432" s="17">
        <v>1</v>
      </c>
      <c r="G1432">
        <v>4</v>
      </c>
      <c r="H1432">
        <f>IF(rolling_transitions[[#This Row],[CURRENT_SEGMENT]]=rolling_transitions[[#This Row],[PREVIOUS_SEGMENT]],1,0)</f>
        <v>0</v>
      </c>
    </row>
    <row r="1433" spans="1:8">
      <c r="A1433">
        <v>7</v>
      </c>
      <c r="B1433" t="s">
        <v>13</v>
      </c>
      <c r="C1433" t="s">
        <v>144</v>
      </c>
      <c r="D1433" s="1">
        <v>44526</v>
      </c>
      <c r="E1433">
        <v>3</v>
      </c>
      <c r="F1433" s="17">
        <v>6</v>
      </c>
      <c r="G1433">
        <v>4</v>
      </c>
      <c r="H1433">
        <f>IF(rolling_transitions[[#This Row],[CURRENT_SEGMENT]]=rolling_transitions[[#This Row],[PREVIOUS_SEGMENT]],1,0)</f>
        <v>0</v>
      </c>
    </row>
    <row r="1434" spans="1:8">
      <c r="A1434">
        <v>9562761</v>
      </c>
      <c r="B1434" t="s">
        <v>14</v>
      </c>
      <c r="C1434" t="s">
        <v>14</v>
      </c>
      <c r="D1434" s="1">
        <v>44526</v>
      </c>
      <c r="E1434">
        <v>4</v>
      </c>
      <c r="F1434" s="17">
        <v>4</v>
      </c>
      <c r="G1434">
        <v>4</v>
      </c>
      <c r="H1434">
        <f>IF(rolling_transitions[[#This Row],[CURRENT_SEGMENT]]=rolling_transitions[[#This Row],[PREVIOUS_SEGMENT]],1,0)</f>
        <v>1</v>
      </c>
    </row>
    <row r="1435" spans="1:8">
      <c r="A1435">
        <v>53543</v>
      </c>
      <c r="B1435" t="s">
        <v>15</v>
      </c>
      <c r="C1435" t="s">
        <v>12</v>
      </c>
      <c r="D1435" s="1">
        <v>44526</v>
      </c>
      <c r="E1435">
        <v>5</v>
      </c>
      <c r="F1435" s="17">
        <v>2</v>
      </c>
      <c r="G1435">
        <v>4</v>
      </c>
      <c r="H1435">
        <f>IF(rolling_transitions[[#This Row],[CURRENT_SEGMENT]]=rolling_transitions[[#This Row],[PREVIOUS_SEGMENT]],1,0)</f>
        <v>0</v>
      </c>
    </row>
    <row r="1436" spans="1:8">
      <c r="A1436">
        <v>224880</v>
      </c>
      <c r="B1436" t="s">
        <v>14</v>
      </c>
      <c r="C1436" t="s">
        <v>12</v>
      </c>
      <c r="D1436" s="1">
        <v>44526</v>
      </c>
      <c r="E1436">
        <v>4</v>
      </c>
      <c r="F1436" s="17">
        <v>2</v>
      </c>
      <c r="G1436">
        <v>4</v>
      </c>
      <c r="H1436">
        <f>IF(rolling_transitions[[#This Row],[CURRENT_SEGMENT]]=rolling_transitions[[#This Row],[PREVIOUS_SEGMENT]],1,0)</f>
        <v>0</v>
      </c>
    </row>
    <row r="1437" spans="1:8">
      <c r="A1437">
        <v>209</v>
      </c>
      <c r="B1437" t="s">
        <v>13</v>
      </c>
      <c r="C1437" t="s">
        <v>145</v>
      </c>
      <c r="D1437" s="1">
        <v>44526</v>
      </c>
      <c r="E1437">
        <v>3</v>
      </c>
      <c r="F1437" s="17">
        <v>99</v>
      </c>
      <c r="G1437">
        <v>4</v>
      </c>
      <c r="H1437">
        <f>IF(rolling_transitions[[#This Row],[CURRENT_SEGMENT]]=rolling_transitions[[#This Row],[PREVIOUS_SEGMENT]],1,0)</f>
        <v>0</v>
      </c>
    </row>
    <row r="1438" spans="1:8">
      <c r="A1438">
        <v>5569</v>
      </c>
      <c r="B1438" t="s">
        <v>12</v>
      </c>
      <c r="C1438" t="s">
        <v>13</v>
      </c>
      <c r="D1438" s="1">
        <v>44526</v>
      </c>
      <c r="E1438">
        <v>2</v>
      </c>
      <c r="F1438" s="17">
        <v>3</v>
      </c>
      <c r="G1438">
        <v>4</v>
      </c>
      <c r="H1438">
        <f>IF(rolling_transitions[[#This Row],[CURRENT_SEGMENT]]=rolling_transitions[[#This Row],[PREVIOUS_SEGMENT]],1,0)</f>
        <v>0</v>
      </c>
    </row>
    <row r="1439" spans="1:8">
      <c r="A1439">
        <v>80361</v>
      </c>
      <c r="B1439" t="s">
        <v>13</v>
      </c>
      <c r="C1439" t="s">
        <v>7</v>
      </c>
      <c r="D1439" s="1">
        <v>44526</v>
      </c>
      <c r="E1439">
        <v>3</v>
      </c>
      <c r="F1439" s="17">
        <v>1</v>
      </c>
      <c r="G1439">
        <v>4</v>
      </c>
      <c r="H1439">
        <f>IF(rolling_transitions[[#This Row],[CURRENT_SEGMENT]]=rolling_transitions[[#This Row],[PREVIOUS_SEGMENT]],1,0)</f>
        <v>0</v>
      </c>
    </row>
    <row r="1440" spans="1:8">
      <c r="A1440">
        <v>138243</v>
      </c>
      <c r="B1440" t="s">
        <v>7</v>
      </c>
      <c r="C1440" t="s">
        <v>12</v>
      </c>
      <c r="D1440" s="1">
        <v>44526</v>
      </c>
      <c r="E1440">
        <v>1</v>
      </c>
      <c r="F1440" s="17">
        <v>2</v>
      </c>
      <c r="G1440">
        <v>4</v>
      </c>
      <c r="H1440">
        <f>IF(rolling_transitions[[#This Row],[CURRENT_SEGMENT]]=rolling_transitions[[#This Row],[PREVIOUS_SEGMENT]],1,0)</f>
        <v>0</v>
      </c>
    </row>
    <row r="1441" spans="1:8">
      <c r="A1441">
        <v>10954864</v>
      </c>
      <c r="B1441" t="s">
        <v>144</v>
      </c>
      <c r="C1441" t="s">
        <v>144</v>
      </c>
      <c r="D1441" s="1">
        <v>44526</v>
      </c>
      <c r="E1441">
        <v>6</v>
      </c>
      <c r="F1441" s="17">
        <v>6</v>
      </c>
      <c r="G1441">
        <v>4</v>
      </c>
      <c r="H1441">
        <f>IF(rolling_transitions[[#This Row],[CURRENT_SEGMENT]]=rolling_transitions[[#This Row],[PREVIOUS_SEGMENT]],1,0)</f>
        <v>1</v>
      </c>
    </row>
    <row r="1442" spans="1:8">
      <c r="A1442">
        <v>712</v>
      </c>
      <c r="B1442" t="s">
        <v>7</v>
      </c>
      <c r="C1442" t="s">
        <v>145</v>
      </c>
      <c r="D1442" s="1">
        <v>44526</v>
      </c>
      <c r="E1442">
        <v>1</v>
      </c>
      <c r="F1442" s="17">
        <v>99</v>
      </c>
      <c r="G1442">
        <v>4</v>
      </c>
      <c r="H1442">
        <f>IF(rolling_transitions[[#This Row],[CURRENT_SEGMENT]]=rolling_transitions[[#This Row],[PREVIOUS_SEGMENT]],1,0)</f>
        <v>0</v>
      </c>
    </row>
    <row r="1443" spans="1:8">
      <c r="A1443">
        <v>12984</v>
      </c>
      <c r="B1443" t="s">
        <v>14</v>
      </c>
      <c r="C1443" t="s">
        <v>7</v>
      </c>
      <c r="D1443" s="1">
        <v>44526</v>
      </c>
      <c r="E1443">
        <v>4</v>
      </c>
      <c r="F1443" s="17">
        <v>1</v>
      </c>
      <c r="G1443">
        <v>4</v>
      </c>
      <c r="H1443">
        <f>IF(rolling_transitions[[#This Row],[CURRENT_SEGMENT]]=rolling_transitions[[#This Row],[PREVIOUS_SEGMENT]],1,0)</f>
        <v>0</v>
      </c>
    </row>
    <row r="1444" spans="1:8">
      <c r="A1444">
        <v>18300</v>
      </c>
      <c r="B1444" t="s">
        <v>7</v>
      </c>
      <c r="C1444" t="s">
        <v>14</v>
      </c>
      <c r="D1444" s="1">
        <v>44526</v>
      </c>
      <c r="E1444">
        <v>1</v>
      </c>
      <c r="F1444" s="17">
        <v>4</v>
      </c>
      <c r="G1444">
        <v>4</v>
      </c>
      <c r="H1444">
        <f>IF(rolling_transitions[[#This Row],[CURRENT_SEGMENT]]=rolling_transitions[[#This Row],[PREVIOUS_SEGMENT]],1,0)</f>
        <v>0</v>
      </c>
    </row>
    <row r="1445" spans="1:8">
      <c r="A1445">
        <v>2249380</v>
      </c>
      <c r="B1445" t="s">
        <v>13</v>
      </c>
      <c r="C1445" t="s">
        <v>13</v>
      </c>
      <c r="D1445" s="1">
        <v>44526</v>
      </c>
      <c r="E1445">
        <v>3</v>
      </c>
      <c r="F1445" s="17">
        <v>3</v>
      </c>
      <c r="G1445">
        <v>4</v>
      </c>
      <c r="H1445">
        <f>IF(rolling_transitions[[#This Row],[CURRENT_SEGMENT]]=rolling_transitions[[#This Row],[PREVIOUS_SEGMENT]],1,0)</f>
        <v>1</v>
      </c>
    </row>
    <row r="1446" spans="1:8">
      <c r="A1446">
        <v>2467410</v>
      </c>
      <c r="B1446" t="s">
        <v>15</v>
      </c>
      <c r="C1446" t="s">
        <v>15</v>
      </c>
      <c r="D1446" s="1">
        <v>44428</v>
      </c>
      <c r="E1446">
        <v>5</v>
      </c>
      <c r="F1446" s="17">
        <v>5</v>
      </c>
      <c r="G1446">
        <v>18</v>
      </c>
      <c r="H1446">
        <f>IF(rolling_transitions[[#This Row],[CURRENT_SEGMENT]]=rolling_transitions[[#This Row],[PREVIOUS_SEGMENT]],1,0)</f>
        <v>1</v>
      </c>
    </row>
    <row r="1447" spans="1:8">
      <c r="A1447">
        <v>9598793</v>
      </c>
      <c r="B1447" t="s">
        <v>14</v>
      </c>
      <c r="C1447" t="s">
        <v>14</v>
      </c>
      <c r="D1447" s="1">
        <v>44428</v>
      </c>
      <c r="E1447">
        <v>4</v>
      </c>
      <c r="F1447" s="17">
        <v>4</v>
      </c>
      <c r="G1447">
        <v>18</v>
      </c>
      <c r="H1447">
        <f>IF(rolling_transitions[[#This Row],[CURRENT_SEGMENT]]=rolling_transitions[[#This Row],[PREVIOUS_SEGMENT]],1,0)</f>
        <v>1</v>
      </c>
    </row>
    <row r="1448" spans="1:8">
      <c r="A1448">
        <v>1134</v>
      </c>
      <c r="B1448" t="s">
        <v>13</v>
      </c>
      <c r="C1448" t="s">
        <v>15</v>
      </c>
      <c r="D1448" s="1">
        <v>44428</v>
      </c>
      <c r="E1448">
        <v>3</v>
      </c>
      <c r="F1448" s="17">
        <v>5</v>
      </c>
      <c r="G1448">
        <v>18</v>
      </c>
      <c r="H1448">
        <f>IF(rolling_transitions[[#This Row],[CURRENT_SEGMENT]]=rolling_transitions[[#This Row],[PREVIOUS_SEGMENT]],1,0)</f>
        <v>0</v>
      </c>
    </row>
    <row r="1449" spans="1:8">
      <c r="A1449">
        <v>74145</v>
      </c>
      <c r="B1449" t="s">
        <v>7</v>
      </c>
      <c r="C1449" t="s">
        <v>13</v>
      </c>
      <c r="D1449" s="1">
        <v>44428</v>
      </c>
      <c r="E1449">
        <v>1</v>
      </c>
      <c r="F1449" s="17">
        <v>3</v>
      </c>
      <c r="G1449">
        <v>18</v>
      </c>
      <c r="H1449">
        <f>IF(rolling_transitions[[#This Row],[CURRENT_SEGMENT]]=rolling_transitions[[#This Row],[PREVIOUS_SEGMENT]],1,0)</f>
        <v>0</v>
      </c>
    </row>
    <row r="1450" spans="1:8">
      <c r="A1450">
        <v>157496</v>
      </c>
      <c r="B1450" t="s">
        <v>14</v>
      </c>
      <c r="C1450" t="s">
        <v>13</v>
      </c>
      <c r="D1450" s="1">
        <v>44428</v>
      </c>
      <c r="E1450">
        <v>4</v>
      </c>
      <c r="F1450" s="17">
        <v>3</v>
      </c>
      <c r="G1450">
        <v>18</v>
      </c>
      <c r="H1450">
        <f>IF(rolling_transitions[[#This Row],[CURRENT_SEGMENT]]=rolling_transitions[[#This Row],[PREVIOUS_SEGMENT]],1,0)</f>
        <v>0</v>
      </c>
    </row>
    <row r="1451" spans="1:8">
      <c r="A1451">
        <v>51</v>
      </c>
      <c r="B1451" t="s">
        <v>7</v>
      </c>
      <c r="C1451" t="s">
        <v>144</v>
      </c>
      <c r="D1451" s="1">
        <v>44428</v>
      </c>
      <c r="E1451">
        <v>1</v>
      </c>
      <c r="F1451" s="17">
        <v>6</v>
      </c>
      <c r="G1451">
        <v>18</v>
      </c>
      <c r="H1451">
        <f>IF(rolling_transitions[[#This Row],[CURRENT_SEGMENT]]=rolling_transitions[[#This Row],[PREVIOUS_SEGMENT]],1,0)</f>
        <v>0</v>
      </c>
    </row>
    <row r="1452" spans="1:8">
      <c r="A1452">
        <v>1477</v>
      </c>
      <c r="B1452" t="s">
        <v>12</v>
      </c>
      <c r="C1452" t="s">
        <v>144</v>
      </c>
      <c r="D1452" s="1">
        <v>44428</v>
      </c>
      <c r="E1452">
        <v>2</v>
      </c>
      <c r="F1452" s="17">
        <v>6</v>
      </c>
      <c r="G1452">
        <v>18</v>
      </c>
      <c r="H1452">
        <f>IF(rolling_transitions[[#This Row],[CURRENT_SEGMENT]]=rolling_transitions[[#This Row],[PREVIOUS_SEGMENT]],1,0)</f>
        <v>0</v>
      </c>
    </row>
    <row r="1453" spans="1:8">
      <c r="A1453">
        <v>1227</v>
      </c>
      <c r="B1453" t="s">
        <v>7</v>
      </c>
      <c r="C1453" t="s">
        <v>15</v>
      </c>
      <c r="D1453" s="1">
        <v>44428</v>
      </c>
      <c r="E1453">
        <v>1</v>
      </c>
      <c r="F1453" s="17">
        <v>5</v>
      </c>
      <c r="G1453">
        <v>18</v>
      </c>
      <c r="H1453">
        <f>IF(rolling_transitions[[#This Row],[CURRENT_SEGMENT]]=rolling_transitions[[#This Row],[PREVIOUS_SEGMENT]],1,0)</f>
        <v>0</v>
      </c>
    </row>
    <row r="1454" spans="1:8">
      <c r="A1454">
        <v>247081</v>
      </c>
      <c r="B1454" t="s">
        <v>12</v>
      </c>
      <c r="C1454" t="s">
        <v>14</v>
      </c>
      <c r="D1454" s="1">
        <v>44428</v>
      </c>
      <c r="E1454">
        <v>2</v>
      </c>
      <c r="F1454" s="17">
        <v>4</v>
      </c>
      <c r="G1454">
        <v>18</v>
      </c>
      <c r="H1454">
        <f>IF(rolling_transitions[[#This Row],[CURRENT_SEGMENT]]=rolling_transitions[[#This Row],[PREVIOUS_SEGMENT]],1,0)</f>
        <v>0</v>
      </c>
    </row>
    <row r="1455" spans="1:8">
      <c r="A1455">
        <v>18113</v>
      </c>
      <c r="B1455" t="s">
        <v>15</v>
      </c>
      <c r="C1455" t="s">
        <v>13</v>
      </c>
      <c r="D1455" s="1">
        <v>44428</v>
      </c>
      <c r="E1455">
        <v>5</v>
      </c>
      <c r="F1455" s="17">
        <v>3</v>
      </c>
      <c r="G1455">
        <v>18</v>
      </c>
      <c r="H1455">
        <f>IF(rolling_transitions[[#This Row],[CURRENT_SEGMENT]]=rolling_transitions[[#This Row],[PREVIOUS_SEGMENT]],1,0)</f>
        <v>0</v>
      </c>
    </row>
    <row r="1456" spans="1:8">
      <c r="A1456">
        <v>55541</v>
      </c>
      <c r="B1456" t="s">
        <v>15</v>
      </c>
      <c r="C1456" t="s">
        <v>12</v>
      </c>
      <c r="D1456" s="1">
        <v>44428</v>
      </c>
      <c r="E1456">
        <v>5</v>
      </c>
      <c r="F1456" s="17">
        <v>2</v>
      </c>
      <c r="G1456">
        <v>18</v>
      </c>
      <c r="H1456">
        <f>IF(rolling_transitions[[#This Row],[CURRENT_SEGMENT]]=rolling_transitions[[#This Row],[PREVIOUS_SEGMENT]],1,0)</f>
        <v>0</v>
      </c>
    </row>
    <row r="1457" spans="1:8">
      <c r="A1457">
        <v>8</v>
      </c>
      <c r="B1457" t="s">
        <v>13</v>
      </c>
      <c r="C1457" t="s">
        <v>144</v>
      </c>
      <c r="D1457" s="1">
        <v>44428</v>
      </c>
      <c r="E1457">
        <v>3</v>
      </c>
      <c r="F1457" s="17">
        <v>6</v>
      </c>
      <c r="G1457">
        <v>18</v>
      </c>
      <c r="H1457">
        <f>IF(rolling_transitions[[#This Row],[CURRENT_SEGMENT]]=rolling_transitions[[#This Row],[PREVIOUS_SEGMENT]],1,0)</f>
        <v>0</v>
      </c>
    </row>
    <row r="1458" spans="1:8">
      <c r="A1458">
        <v>124190</v>
      </c>
      <c r="B1458" t="s">
        <v>12</v>
      </c>
      <c r="C1458" t="s">
        <v>7</v>
      </c>
      <c r="D1458" s="1">
        <v>44428</v>
      </c>
      <c r="E1458">
        <v>2</v>
      </c>
      <c r="F1458" s="17">
        <v>1</v>
      </c>
      <c r="G1458">
        <v>18</v>
      </c>
      <c r="H1458">
        <f>IF(rolling_transitions[[#This Row],[CURRENT_SEGMENT]]=rolling_transitions[[#This Row],[PREVIOUS_SEGMENT]],1,0)</f>
        <v>0</v>
      </c>
    </row>
    <row r="1459" spans="1:8">
      <c r="A1459">
        <v>5587</v>
      </c>
      <c r="B1459" t="s">
        <v>12</v>
      </c>
      <c r="C1459" t="s">
        <v>13</v>
      </c>
      <c r="D1459" s="1">
        <v>44428</v>
      </c>
      <c r="E1459">
        <v>2</v>
      </c>
      <c r="F1459" s="17">
        <v>3</v>
      </c>
      <c r="G1459">
        <v>18</v>
      </c>
      <c r="H1459">
        <f>IF(rolling_transitions[[#This Row],[CURRENT_SEGMENT]]=rolling_transitions[[#This Row],[PREVIOUS_SEGMENT]],1,0)</f>
        <v>0</v>
      </c>
    </row>
    <row r="1460" spans="1:8">
      <c r="A1460">
        <v>16667</v>
      </c>
      <c r="B1460" t="s">
        <v>7</v>
      </c>
      <c r="C1460" t="s">
        <v>14</v>
      </c>
      <c r="D1460" s="1">
        <v>44428</v>
      </c>
      <c r="E1460">
        <v>1</v>
      </c>
      <c r="F1460" s="17">
        <v>4</v>
      </c>
      <c r="G1460">
        <v>18</v>
      </c>
      <c r="H1460">
        <f>IF(rolling_transitions[[#This Row],[CURRENT_SEGMENT]]=rolling_transitions[[#This Row],[PREVIOUS_SEGMENT]],1,0)</f>
        <v>0</v>
      </c>
    </row>
    <row r="1461" spans="1:8">
      <c r="A1461">
        <v>128572</v>
      </c>
      <c r="B1461" t="s">
        <v>7</v>
      </c>
      <c r="C1461" t="s">
        <v>12</v>
      </c>
      <c r="D1461" s="1">
        <v>44428</v>
      </c>
      <c r="E1461">
        <v>1</v>
      </c>
      <c r="F1461" s="17">
        <v>2</v>
      </c>
      <c r="G1461">
        <v>18</v>
      </c>
      <c r="H1461">
        <f>IF(rolling_transitions[[#This Row],[CURRENT_SEGMENT]]=rolling_transitions[[#This Row],[PREVIOUS_SEGMENT]],1,0)</f>
        <v>0</v>
      </c>
    </row>
    <row r="1462" spans="1:8">
      <c r="A1462">
        <v>1023</v>
      </c>
      <c r="B1462" t="s">
        <v>7</v>
      </c>
      <c r="C1462" t="s">
        <v>15</v>
      </c>
      <c r="D1462" s="1">
        <v>44421</v>
      </c>
      <c r="E1462">
        <v>1</v>
      </c>
      <c r="F1462" s="17">
        <v>5</v>
      </c>
      <c r="G1462">
        <v>19</v>
      </c>
      <c r="H1462">
        <f>IF(rolling_transitions[[#This Row],[CURRENT_SEGMENT]]=rolling_transitions[[#This Row],[PREVIOUS_SEGMENT]],1,0)</f>
        <v>0</v>
      </c>
    </row>
    <row r="1463" spans="1:8">
      <c r="A1463">
        <v>17007</v>
      </c>
      <c r="B1463" t="s">
        <v>7</v>
      </c>
      <c r="C1463" t="s">
        <v>14</v>
      </c>
      <c r="D1463" s="1">
        <v>44421</v>
      </c>
      <c r="E1463">
        <v>1</v>
      </c>
      <c r="F1463" s="17">
        <v>4</v>
      </c>
      <c r="G1463">
        <v>19</v>
      </c>
      <c r="H1463">
        <f>IF(rolling_transitions[[#This Row],[CURRENT_SEGMENT]]=rolling_transitions[[#This Row],[PREVIOUS_SEGMENT]],1,0)</f>
        <v>0</v>
      </c>
    </row>
    <row r="1464" spans="1:8">
      <c r="A1464">
        <v>17610</v>
      </c>
      <c r="B1464" t="s">
        <v>15</v>
      </c>
      <c r="C1464" t="s">
        <v>7</v>
      </c>
      <c r="D1464" s="1">
        <v>44421</v>
      </c>
      <c r="E1464">
        <v>5</v>
      </c>
      <c r="F1464" s="17">
        <v>1</v>
      </c>
      <c r="G1464">
        <v>19</v>
      </c>
      <c r="H1464">
        <f>IF(rolling_transitions[[#This Row],[CURRENT_SEGMENT]]=rolling_transitions[[#This Row],[PREVIOUS_SEGMENT]],1,0)</f>
        <v>0</v>
      </c>
    </row>
    <row r="1465" spans="1:8">
      <c r="A1465">
        <v>701184</v>
      </c>
      <c r="B1465" t="s">
        <v>15</v>
      </c>
      <c r="C1465" t="s">
        <v>14</v>
      </c>
      <c r="D1465" s="1">
        <v>44421</v>
      </c>
      <c r="E1465">
        <v>5</v>
      </c>
      <c r="F1465" s="17">
        <v>4</v>
      </c>
      <c r="G1465">
        <v>19</v>
      </c>
      <c r="H1465">
        <f>IF(rolling_transitions[[#This Row],[CURRENT_SEGMENT]]=rolling_transitions[[#This Row],[PREVIOUS_SEGMENT]],1,0)</f>
        <v>0</v>
      </c>
    </row>
    <row r="1466" spans="1:8">
      <c r="A1466">
        <v>53</v>
      </c>
      <c r="B1466" t="s">
        <v>7</v>
      </c>
      <c r="C1466" t="s">
        <v>144</v>
      </c>
      <c r="D1466" s="1">
        <v>44421</v>
      </c>
      <c r="E1466">
        <v>1</v>
      </c>
      <c r="F1466" s="17">
        <v>6</v>
      </c>
      <c r="G1466">
        <v>19</v>
      </c>
      <c r="H1466">
        <f>IF(rolling_transitions[[#This Row],[CURRENT_SEGMENT]]=rolling_transitions[[#This Row],[PREVIOUS_SEGMENT]],1,0)</f>
        <v>0</v>
      </c>
    </row>
    <row r="1467" spans="1:8">
      <c r="A1467">
        <v>10</v>
      </c>
      <c r="B1467" t="s">
        <v>13</v>
      </c>
      <c r="C1467" t="s">
        <v>144</v>
      </c>
      <c r="D1467" s="1">
        <v>44421</v>
      </c>
      <c r="E1467">
        <v>3</v>
      </c>
      <c r="F1467" s="17">
        <v>6</v>
      </c>
      <c r="G1467">
        <v>19</v>
      </c>
      <c r="H1467">
        <f>IF(rolling_transitions[[#This Row],[CURRENT_SEGMENT]]=rolling_transitions[[#This Row],[PREVIOUS_SEGMENT]],1,0)</f>
        <v>0</v>
      </c>
    </row>
    <row r="1468" spans="1:8">
      <c r="A1468">
        <v>248803</v>
      </c>
      <c r="B1468" t="s">
        <v>12</v>
      </c>
      <c r="C1468" t="s">
        <v>14</v>
      </c>
      <c r="D1468" s="1">
        <v>44421</v>
      </c>
      <c r="E1468">
        <v>2</v>
      </c>
      <c r="F1468" s="17">
        <v>4</v>
      </c>
      <c r="G1468">
        <v>19</v>
      </c>
      <c r="H1468">
        <f>IF(rolling_transitions[[#This Row],[CURRENT_SEGMENT]]=rolling_transitions[[#This Row],[PREVIOUS_SEGMENT]],1,0)</f>
        <v>0</v>
      </c>
    </row>
    <row r="1469" spans="1:8">
      <c r="A1469">
        <v>125725</v>
      </c>
      <c r="B1469" t="s">
        <v>12</v>
      </c>
      <c r="C1469" t="s">
        <v>7</v>
      </c>
      <c r="D1469" s="1">
        <v>44421</v>
      </c>
      <c r="E1469">
        <v>2</v>
      </c>
      <c r="F1469" s="17">
        <v>1</v>
      </c>
      <c r="G1469">
        <v>19</v>
      </c>
      <c r="H1469">
        <f>IF(rolling_transitions[[#This Row],[CURRENT_SEGMENT]]=rolling_transitions[[#This Row],[PREVIOUS_SEGMENT]],1,0)</f>
        <v>0</v>
      </c>
    </row>
    <row r="1470" spans="1:8">
      <c r="A1470">
        <v>5627</v>
      </c>
      <c r="B1470" t="s">
        <v>12</v>
      </c>
      <c r="C1470" t="s">
        <v>13</v>
      </c>
      <c r="D1470" s="1">
        <v>44421</v>
      </c>
      <c r="E1470">
        <v>2</v>
      </c>
      <c r="F1470" s="17">
        <v>3</v>
      </c>
      <c r="G1470">
        <v>19</v>
      </c>
      <c r="H1470">
        <f>IF(rolling_transitions[[#This Row],[CURRENT_SEGMENT]]=rolling_transitions[[#This Row],[PREVIOUS_SEGMENT]],1,0)</f>
        <v>0</v>
      </c>
    </row>
    <row r="1471" spans="1:8">
      <c r="A1471">
        <v>796</v>
      </c>
      <c r="B1471" t="s">
        <v>7</v>
      </c>
      <c r="C1471" t="s">
        <v>145</v>
      </c>
      <c r="D1471" s="1">
        <v>44421</v>
      </c>
      <c r="E1471">
        <v>1</v>
      </c>
      <c r="F1471" s="17">
        <v>99</v>
      </c>
      <c r="G1471">
        <v>19</v>
      </c>
      <c r="H1471">
        <f>IF(rolling_transitions[[#This Row],[CURRENT_SEGMENT]]=rolling_transitions[[#This Row],[PREVIOUS_SEGMENT]],1,0)</f>
        <v>0</v>
      </c>
    </row>
    <row r="1472" spans="1:8">
      <c r="A1472">
        <v>929</v>
      </c>
      <c r="B1472" t="s">
        <v>13</v>
      </c>
      <c r="C1472" t="s">
        <v>15</v>
      </c>
      <c r="D1472" s="1">
        <v>44421</v>
      </c>
      <c r="E1472">
        <v>3</v>
      </c>
      <c r="F1472" s="17">
        <v>5</v>
      </c>
      <c r="G1472">
        <v>19</v>
      </c>
      <c r="H1472">
        <f>IF(rolling_transitions[[#This Row],[CURRENT_SEGMENT]]=rolling_transitions[[#This Row],[PREVIOUS_SEGMENT]],1,0)</f>
        <v>0</v>
      </c>
    </row>
    <row r="1473" spans="1:8">
      <c r="A1473">
        <v>55422</v>
      </c>
      <c r="B1473" t="s">
        <v>15</v>
      </c>
      <c r="C1473" t="s">
        <v>12</v>
      </c>
      <c r="D1473" s="1">
        <v>44421</v>
      </c>
      <c r="E1473">
        <v>5</v>
      </c>
      <c r="F1473" s="17">
        <v>2</v>
      </c>
      <c r="G1473">
        <v>19</v>
      </c>
      <c r="H1473">
        <f>IF(rolling_transitions[[#This Row],[CURRENT_SEGMENT]]=rolling_transitions[[#This Row],[PREVIOUS_SEGMENT]],1,0)</f>
        <v>0</v>
      </c>
    </row>
    <row r="1474" spans="1:8">
      <c r="A1474">
        <v>210028</v>
      </c>
      <c r="B1474" t="s">
        <v>14</v>
      </c>
      <c r="C1474" t="s">
        <v>12</v>
      </c>
      <c r="D1474" s="1">
        <v>44421</v>
      </c>
      <c r="E1474">
        <v>4</v>
      </c>
      <c r="F1474" s="17">
        <v>2</v>
      </c>
      <c r="G1474">
        <v>19</v>
      </c>
      <c r="H1474">
        <f>IF(rolling_transitions[[#This Row],[CURRENT_SEGMENT]]=rolling_transitions[[#This Row],[PREVIOUS_SEGMENT]],1,0)</f>
        <v>0</v>
      </c>
    </row>
    <row r="1475" spans="1:8">
      <c r="A1475">
        <v>159758</v>
      </c>
      <c r="B1475" t="s">
        <v>14</v>
      </c>
      <c r="C1475" t="s">
        <v>13</v>
      </c>
      <c r="D1475" s="1">
        <v>44358</v>
      </c>
      <c r="E1475">
        <v>4</v>
      </c>
      <c r="F1475" s="17">
        <v>3</v>
      </c>
      <c r="G1475">
        <v>28</v>
      </c>
      <c r="H1475">
        <f>IF(rolling_transitions[[#This Row],[CURRENT_SEGMENT]]=rolling_transitions[[#This Row],[PREVIOUS_SEGMENT]],1,0)</f>
        <v>0</v>
      </c>
    </row>
    <row r="1476" spans="1:8">
      <c r="A1476">
        <v>7888</v>
      </c>
      <c r="B1476" t="s">
        <v>13</v>
      </c>
      <c r="C1476" t="s">
        <v>12</v>
      </c>
      <c r="D1476" s="1">
        <v>44358</v>
      </c>
      <c r="E1476">
        <v>3</v>
      </c>
      <c r="F1476" s="17">
        <v>2</v>
      </c>
      <c r="G1476">
        <v>28</v>
      </c>
      <c r="H1476">
        <f>IF(rolling_transitions[[#This Row],[CURRENT_SEGMENT]]=rolling_transitions[[#This Row],[PREVIOUS_SEGMENT]],1,0)</f>
        <v>0</v>
      </c>
    </row>
    <row r="1477" spans="1:8">
      <c r="A1477">
        <v>483869</v>
      </c>
      <c r="B1477" t="s">
        <v>144</v>
      </c>
      <c r="C1477" t="s">
        <v>15</v>
      </c>
      <c r="D1477" s="1">
        <v>44358</v>
      </c>
      <c r="E1477">
        <v>6</v>
      </c>
      <c r="F1477" s="17">
        <v>5</v>
      </c>
      <c r="G1477">
        <v>28</v>
      </c>
      <c r="H1477">
        <f>IF(rolling_transitions[[#This Row],[CURRENT_SEGMENT]]=rolling_transitions[[#This Row],[PREVIOUS_SEGMENT]],1,0)</f>
        <v>0</v>
      </c>
    </row>
    <row r="1478" spans="1:8">
      <c r="A1478">
        <v>21896</v>
      </c>
      <c r="B1478" t="s">
        <v>12</v>
      </c>
      <c r="C1478" t="s">
        <v>15</v>
      </c>
      <c r="D1478" s="1">
        <v>44358</v>
      </c>
      <c r="E1478">
        <v>2</v>
      </c>
      <c r="F1478" s="17">
        <v>5</v>
      </c>
      <c r="G1478">
        <v>28</v>
      </c>
      <c r="H1478">
        <f>IF(rolling_transitions[[#This Row],[CURRENT_SEGMENT]]=rolling_transitions[[#This Row],[PREVIOUS_SEGMENT]],1,0)</f>
        <v>0</v>
      </c>
    </row>
    <row r="1479" spans="1:8">
      <c r="A1479">
        <v>1848219</v>
      </c>
      <c r="B1479" t="s">
        <v>12</v>
      </c>
      <c r="C1479" t="s">
        <v>12</v>
      </c>
      <c r="D1479" s="1">
        <v>44358</v>
      </c>
      <c r="E1479">
        <v>2</v>
      </c>
      <c r="F1479" s="17">
        <v>2</v>
      </c>
      <c r="G1479">
        <v>28</v>
      </c>
      <c r="H1479">
        <f>IF(rolling_transitions[[#This Row],[CURRENT_SEGMENT]]=rolling_transitions[[#This Row],[PREVIOUS_SEGMENT]],1,0)</f>
        <v>1</v>
      </c>
    </row>
    <row r="1480" spans="1:8">
      <c r="A1480">
        <v>195030</v>
      </c>
      <c r="B1480" t="s">
        <v>14</v>
      </c>
      <c r="C1480" t="s">
        <v>145</v>
      </c>
      <c r="D1480" s="1">
        <v>44358</v>
      </c>
      <c r="E1480">
        <v>4</v>
      </c>
      <c r="F1480" s="17">
        <v>99</v>
      </c>
      <c r="G1480">
        <v>28</v>
      </c>
      <c r="H1480">
        <f>IF(rolling_transitions[[#This Row],[CURRENT_SEGMENT]]=rolling_transitions[[#This Row],[PREVIOUS_SEGMENT]],1,0)</f>
        <v>0</v>
      </c>
    </row>
    <row r="1481" spans="1:8">
      <c r="A1481">
        <v>19251</v>
      </c>
      <c r="B1481" t="s">
        <v>15</v>
      </c>
      <c r="C1481" t="s">
        <v>7</v>
      </c>
      <c r="D1481" s="1">
        <v>44358</v>
      </c>
      <c r="E1481">
        <v>5</v>
      </c>
      <c r="F1481" s="17">
        <v>1</v>
      </c>
      <c r="G1481">
        <v>28</v>
      </c>
      <c r="H1481">
        <f>IF(rolling_transitions[[#This Row],[CURRENT_SEGMENT]]=rolling_transitions[[#This Row],[PREVIOUS_SEGMENT]],1,0)</f>
        <v>0</v>
      </c>
    </row>
    <row r="1482" spans="1:8">
      <c r="A1482">
        <v>801</v>
      </c>
      <c r="B1482" t="s">
        <v>7</v>
      </c>
      <c r="C1482" t="s">
        <v>145</v>
      </c>
      <c r="D1482" s="1">
        <v>44358</v>
      </c>
      <c r="E1482">
        <v>1</v>
      </c>
      <c r="F1482" s="17">
        <v>99</v>
      </c>
      <c r="G1482">
        <v>28</v>
      </c>
      <c r="H1482">
        <f>IF(rolling_transitions[[#This Row],[CURRENT_SEGMENT]]=rolling_transitions[[#This Row],[PREVIOUS_SEGMENT]],1,0)</f>
        <v>0</v>
      </c>
    </row>
    <row r="1483" spans="1:8">
      <c r="A1483">
        <v>2508840</v>
      </c>
      <c r="B1483" t="s">
        <v>15</v>
      </c>
      <c r="C1483" t="s">
        <v>15</v>
      </c>
      <c r="D1483" s="1">
        <v>44358</v>
      </c>
      <c r="E1483">
        <v>5</v>
      </c>
      <c r="F1483" s="17">
        <v>5</v>
      </c>
      <c r="G1483">
        <v>28</v>
      </c>
      <c r="H1483">
        <f>IF(rolling_transitions[[#This Row],[CURRENT_SEGMENT]]=rolling_transitions[[#This Row],[PREVIOUS_SEGMENT]],1,0)</f>
        <v>1</v>
      </c>
    </row>
    <row r="1484" spans="1:8">
      <c r="A1484">
        <v>60316</v>
      </c>
      <c r="B1484" t="s">
        <v>15</v>
      </c>
      <c r="C1484" t="s">
        <v>12</v>
      </c>
      <c r="D1484" s="1">
        <v>44358</v>
      </c>
      <c r="E1484">
        <v>5</v>
      </c>
      <c r="F1484" s="17">
        <v>2</v>
      </c>
      <c r="G1484">
        <v>28</v>
      </c>
      <c r="H1484">
        <f>IF(rolling_transitions[[#This Row],[CURRENT_SEGMENT]]=rolling_transitions[[#This Row],[PREVIOUS_SEGMENT]],1,0)</f>
        <v>0</v>
      </c>
    </row>
    <row r="1485" spans="1:8">
      <c r="A1485">
        <v>254721</v>
      </c>
      <c r="B1485" t="s">
        <v>12</v>
      </c>
      <c r="C1485" t="s">
        <v>14</v>
      </c>
      <c r="D1485" s="1">
        <v>44358</v>
      </c>
      <c r="E1485">
        <v>2</v>
      </c>
      <c r="F1485" s="17">
        <v>4</v>
      </c>
      <c r="G1485">
        <v>28</v>
      </c>
      <c r="H1485">
        <f>IF(rolling_transitions[[#This Row],[CURRENT_SEGMENT]]=rolling_transitions[[#This Row],[PREVIOUS_SEGMENT]],1,0)</f>
        <v>0</v>
      </c>
    </row>
    <row r="1486" spans="1:8">
      <c r="A1486">
        <v>5524</v>
      </c>
      <c r="B1486" t="s">
        <v>12</v>
      </c>
      <c r="C1486" t="s">
        <v>13</v>
      </c>
      <c r="D1486" s="1">
        <v>44358</v>
      </c>
      <c r="E1486">
        <v>2</v>
      </c>
      <c r="F1486" s="17">
        <v>3</v>
      </c>
      <c r="G1486">
        <v>28</v>
      </c>
      <c r="H1486">
        <f>IF(rolling_transitions[[#This Row],[CURRENT_SEGMENT]]=rolling_transitions[[#This Row],[PREVIOUS_SEGMENT]],1,0)</f>
        <v>0</v>
      </c>
    </row>
    <row r="1487" spans="1:8">
      <c r="A1487">
        <v>646811</v>
      </c>
      <c r="B1487" t="s">
        <v>15</v>
      </c>
      <c r="C1487" t="s">
        <v>14</v>
      </c>
      <c r="D1487" s="1">
        <v>44358</v>
      </c>
      <c r="E1487">
        <v>5</v>
      </c>
      <c r="F1487" s="17">
        <v>4</v>
      </c>
      <c r="G1487">
        <v>28</v>
      </c>
      <c r="H1487">
        <f>IF(rolling_transitions[[#This Row],[CURRENT_SEGMENT]]=rolling_transitions[[#This Row],[PREVIOUS_SEGMENT]],1,0)</f>
        <v>0</v>
      </c>
    </row>
    <row r="1488" spans="1:8">
      <c r="A1488">
        <v>17004</v>
      </c>
      <c r="B1488" t="s">
        <v>7</v>
      </c>
      <c r="C1488" t="s">
        <v>14</v>
      </c>
      <c r="D1488" s="1">
        <v>44358</v>
      </c>
      <c r="E1488">
        <v>1</v>
      </c>
      <c r="F1488" s="17">
        <v>4</v>
      </c>
      <c r="G1488">
        <v>28</v>
      </c>
      <c r="H1488">
        <f>IF(rolling_transitions[[#This Row],[CURRENT_SEGMENT]]=rolling_transitions[[#This Row],[PREVIOUS_SEGMENT]],1,0)</f>
        <v>0</v>
      </c>
    </row>
    <row r="1489" spans="1:8">
      <c r="A1489">
        <v>166672</v>
      </c>
      <c r="B1489" t="s">
        <v>13</v>
      </c>
      <c r="C1489" t="s">
        <v>14</v>
      </c>
      <c r="D1489" s="1">
        <v>44358</v>
      </c>
      <c r="E1489">
        <v>3</v>
      </c>
      <c r="F1489" s="17">
        <v>4</v>
      </c>
      <c r="G1489">
        <v>28</v>
      </c>
      <c r="H1489">
        <f>IF(rolling_transitions[[#This Row],[CURRENT_SEGMENT]]=rolling_transitions[[#This Row],[PREVIOUS_SEGMENT]],1,0)</f>
        <v>0</v>
      </c>
    </row>
    <row r="1490" spans="1:8">
      <c r="A1490">
        <v>136622</v>
      </c>
      <c r="B1490" t="s">
        <v>12</v>
      </c>
      <c r="C1490" t="s">
        <v>7</v>
      </c>
      <c r="D1490" s="1">
        <v>44358</v>
      </c>
      <c r="E1490">
        <v>2</v>
      </c>
      <c r="F1490" s="17">
        <v>1</v>
      </c>
      <c r="G1490">
        <v>28</v>
      </c>
      <c r="H1490">
        <f>IF(rolling_transitions[[#This Row],[CURRENT_SEGMENT]]=rolling_transitions[[#This Row],[PREVIOUS_SEGMENT]],1,0)</f>
        <v>0</v>
      </c>
    </row>
    <row r="1491" spans="1:8">
      <c r="A1491">
        <v>138717</v>
      </c>
      <c r="B1491" t="s">
        <v>7</v>
      </c>
      <c r="C1491" t="s">
        <v>12</v>
      </c>
      <c r="D1491" s="1">
        <v>44358</v>
      </c>
      <c r="E1491">
        <v>1</v>
      </c>
      <c r="F1491" s="17">
        <v>2</v>
      </c>
      <c r="G1491">
        <v>28</v>
      </c>
      <c r="H1491">
        <f>IF(rolling_transitions[[#This Row],[CURRENT_SEGMENT]]=rolling_transitions[[#This Row],[PREVIOUS_SEGMENT]],1,0)</f>
        <v>0</v>
      </c>
    </row>
    <row r="1492" spans="1:8">
      <c r="A1492">
        <v>45</v>
      </c>
      <c r="B1492" t="s">
        <v>7</v>
      </c>
      <c r="C1492" t="s">
        <v>144</v>
      </c>
      <c r="D1492" s="1">
        <v>44358</v>
      </c>
      <c r="E1492">
        <v>1</v>
      </c>
      <c r="F1492" s="17">
        <v>6</v>
      </c>
      <c r="G1492">
        <v>28</v>
      </c>
      <c r="H1492">
        <f>IF(rolling_transitions[[#This Row],[CURRENT_SEGMENT]]=rolling_transitions[[#This Row],[PREVIOUS_SEGMENT]],1,0)</f>
        <v>0</v>
      </c>
    </row>
    <row r="1493" spans="1:8">
      <c r="A1493">
        <v>1020</v>
      </c>
      <c r="B1493" t="s">
        <v>13</v>
      </c>
      <c r="C1493" t="s">
        <v>15</v>
      </c>
      <c r="D1493" s="1">
        <v>44358</v>
      </c>
      <c r="E1493">
        <v>3</v>
      </c>
      <c r="F1493" s="17">
        <v>5</v>
      </c>
      <c r="G1493">
        <v>28</v>
      </c>
      <c r="H1493">
        <f>IF(rolling_transitions[[#This Row],[CURRENT_SEGMENT]]=rolling_transitions[[#This Row],[PREVIOUS_SEGMENT]],1,0)</f>
        <v>0</v>
      </c>
    </row>
    <row r="1494" spans="1:8">
      <c r="A1494">
        <v>9211633</v>
      </c>
      <c r="B1494" t="s">
        <v>14</v>
      </c>
      <c r="C1494" t="s">
        <v>14</v>
      </c>
      <c r="D1494" s="1">
        <v>44351</v>
      </c>
      <c r="E1494">
        <v>4</v>
      </c>
      <c r="F1494" s="17">
        <v>4</v>
      </c>
      <c r="G1494">
        <v>29</v>
      </c>
      <c r="H1494">
        <f>IF(rolling_transitions[[#This Row],[CURRENT_SEGMENT]]=rolling_transitions[[#This Row],[PREVIOUS_SEGMENT]],1,0)</f>
        <v>1</v>
      </c>
    </row>
    <row r="1495" spans="1:8">
      <c r="A1495">
        <v>158664</v>
      </c>
      <c r="B1495" t="s">
        <v>13</v>
      </c>
      <c r="C1495" t="s">
        <v>14</v>
      </c>
      <c r="D1495" s="1">
        <v>44351</v>
      </c>
      <c r="E1495">
        <v>3</v>
      </c>
      <c r="F1495" s="17">
        <v>4</v>
      </c>
      <c r="G1495">
        <v>29</v>
      </c>
      <c r="H1495">
        <f>IF(rolling_transitions[[#This Row],[CURRENT_SEGMENT]]=rolling_transitions[[#This Row],[PREVIOUS_SEGMENT]],1,0)</f>
        <v>0</v>
      </c>
    </row>
    <row r="1496" spans="1:8">
      <c r="A1496">
        <v>24208</v>
      </c>
      <c r="B1496" t="s">
        <v>12</v>
      </c>
      <c r="C1496" t="s">
        <v>15</v>
      </c>
      <c r="D1496" s="1">
        <v>44351</v>
      </c>
      <c r="E1496">
        <v>2</v>
      </c>
      <c r="F1496" s="17">
        <v>5</v>
      </c>
      <c r="G1496">
        <v>29</v>
      </c>
      <c r="H1496">
        <f>IF(rolling_transitions[[#This Row],[CURRENT_SEGMENT]]=rolling_transitions[[#This Row],[PREVIOUS_SEGMENT]],1,0)</f>
        <v>0</v>
      </c>
    </row>
    <row r="1497" spans="1:8">
      <c r="A1497">
        <v>2078911</v>
      </c>
      <c r="B1497" t="s">
        <v>13</v>
      </c>
      <c r="C1497" t="s">
        <v>13</v>
      </c>
      <c r="D1497" s="1">
        <v>44351</v>
      </c>
      <c r="E1497">
        <v>3</v>
      </c>
      <c r="F1497" s="17">
        <v>3</v>
      </c>
      <c r="G1497">
        <v>29</v>
      </c>
      <c r="H1497">
        <f>IF(rolling_transitions[[#This Row],[CURRENT_SEGMENT]]=rolling_transitions[[#This Row],[PREVIOUS_SEGMENT]],1,0)</f>
        <v>1</v>
      </c>
    </row>
    <row r="1498" spans="1:8">
      <c r="A1498">
        <v>152316</v>
      </c>
      <c r="B1498" t="s">
        <v>14</v>
      </c>
      <c r="C1498" t="s">
        <v>13</v>
      </c>
      <c r="D1498" s="1">
        <v>44351</v>
      </c>
      <c r="E1498">
        <v>4</v>
      </c>
      <c r="F1498" s="17">
        <v>3</v>
      </c>
      <c r="G1498">
        <v>29</v>
      </c>
      <c r="H1498">
        <f>IF(rolling_transitions[[#This Row],[CURRENT_SEGMENT]]=rolling_transitions[[#This Row],[PREVIOUS_SEGMENT]],1,0)</f>
        <v>0</v>
      </c>
    </row>
    <row r="1499" spans="1:8">
      <c r="A1499">
        <v>1416</v>
      </c>
      <c r="B1499" t="s">
        <v>7</v>
      </c>
      <c r="C1499" t="s">
        <v>15</v>
      </c>
      <c r="D1499" s="1">
        <v>44351</v>
      </c>
      <c r="E1499">
        <v>1</v>
      </c>
      <c r="F1499" s="17">
        <v>5</v>
      </c>
      <c r="G1499">
        <v>29</v>
      </c>
      <c r="H1499">
        <f>IF(rolling_transitions[[#This Row],[CURRENT_SEGMENT]]=rolling_transitions[[#This Row],[PREVIOUS_SEGMENT]],1,0)</f>
        <v>0</v>
      </c>
    </row>
    <row r="1500" spans="1:8">
      <c r="A1500">
        <v>1063</v>
      </c>
      <c r="B1500" t="s">
        <v>13</v>
      </c>
      <c r="C1500" t="s">
        <v>15</v>
      </c>
      <c r="D1500" s="1">
        <v>44351</v>
      </c>
      <c r="E1500">
        <v>3</v>
      </c>
      <c r="F1500" s="17">
        <v>5</v>
      </c>
      <c r="G1500">
        <v>29</v>
      </c>
      <c r="H1500">
        <f>IF(rolling_transitions[[#This Row],[CURRENT_SEGMENT]]=rolling_transitions[[#This Row],[PREVIOUS_SEGMENT]],1,0)</f>
        <v>0</v>
      </c>
    </row>
    <row r="1501" spans="1:8">
      <c r="A1501">
        <v>76023</v>
      </c>
      <c r="B1501" t="s">
        <v>13</v>
      </c>
      <c r="C1501" t="s">
        <v>7</v>
      </c>
      <c r="D1501" s="1">
        <v>44253</v>
      </c>
      <c r="E1501">
        <v>3</v>
      </c>
      <c r="F1501" s="17">
        <v>1</v>
      </c>
      <c r="G1501">
        <v>43</v>
      </c>
      <c r="H1501">
        <f>IF(rolling_transitions[[#This Row],[CURRENT_SEGMENT]]=rolling_transitions[[#This Row],[PREVIOUS_SEGMENT]],1,0)</f>
        <v>0</v>
      </c>
    </row>
    <row r="1502" spans="1:8">
      <c r="A1502">
        <v>7977202</v>
      </c>
      <c r="B1502" t="s">
        <v>14</v>
      </c>
      <c r="C1502" t="s">
        <v>14</v>
      </c>
      <c r="D1502" s="1">
        <v>44253</v>
      </c>
      <c r="E1502">
        <v>4</v>
      </c>
      <c r="F1502" s="17">
        <v>4</v>
      </c>
      <c r="G1502">
        <v>43</v>
      </c>
      <c r="H1502">
        <f>IF(rolling_transitions[[#This Row],[CURRENT_SEGMENT]]=rolling_transitions[[#This Row],[PREVIOUS_SEGMENT]],1,0)</f>
        <v>1</v>
      </c>
    </row>
    <row r="1503" spans="1:8">
      <c r="A1503">
        <v>283833</v>
      </c>
      <c r="B1503" t="s">
        <v>14</v>
      </c>
      <c r="C1503" t="s">
        <v>144</v>
      </c>
      <c r="D1503" s="1">
        <v>44253</v>
      </c>
      <c r="E1503">
        <v>4</v>
      </c>
      <c r="F1503" s="17">
        <v>6</v>
      </c>
      <c r="G1503">
        <v>43</v>
      </c>
      <c r="H1503">
        <f>IF(rolling_transitions[[#This Row],[CURRENT_SEGMENT]]=rolling_transitions[[#This Row],[PREVIOUS_SEGMENT]],1,0)</f>
        <v>0</v>
      </c>
    </row>
    <row r="1504" spans="1:8">
      <c r="A1504">
        <v>161733</v>
      </c>
      <c r="B1504" t="s">
        <v>14</v>
      </c>
      <c r="C1504" t="s">
        <v>145</v>
      </c>
      <c r="D1504" s="1">
        <v>44253</v>
      </c>
      <c r="E1504">
        <v>4</v>
      </c>
      <c r="F1504" s="17">
        <v>99</v>
      </c>
      <c r="G1504">
        <v>43</v>
      </c>
      <c r="H1504">
        <f>IF(rolling_transitions[[#This Row],[CURRENT_SEGMENT]]=rolling_transitions[[#This Row],[PREVIOUS_SEGMENT]],1,0)</f>
        <v>0</v>
      </c>
    </row>
    <row r="1505" spans="1:8">
      <c r="A1505">
        <v>36598</v>
      </c>
      <c r="B1505" t="s">
        <v>12</v>
      </c>
      <c r="C1505" t="s">
        <v>15</v>
      </c>
      <c r="D1505" s="1">
        <v>44253</v>
      </c>
      <c r="E1505">
        <v>2</v>
      </c>
      <c r="F1505" s="17">
        <v>5</v>
      </c>
      <c r="G1505">
        <v>43</v>
      </c>
      <c r="H1505">
        <f>IF(rolling_transitions[[#This Row],[CURRENT_SEGMENT]]=rolling_transitions[[#This Row],[PREVIOUS_SEGMENT]],1,0)</f>
        <v>0</v>
      </c>
    </row>
    <row r="1506" spans="1:8">
      <c r="A1506">
        <v>540959</v>
      </c>
      <c r="B1506" t="s">
        <v>144</v>
      </c>
      <c r="C1506" t="s">
        <v>15</v>
      </c>
      <c r="D1506" s="1">
        <v>44253</v>
      </c>
      <c r="E1506">
        <v>6</v>
      </c>
      <c r="F1506" s="17">
        <v>5</v>
      </c>
      <c r="G1506">
        <v>43</v>
      </c>
      <c r="H1506">
        <f>IF(rolling_transitions[[#This Row],[CURRENT_SEGMENT]]=rolling_transitions[[#This Row],[PREVIOUS_SEGMENT]],1,0)</f>
        <v>0</v>
      </c>
    </row>
    <row r="1507" spans="1:8">
      <c r="A1507">
        <v>33</v>
      </c>
      <c r="B1507" t="s">
        <v>7</v>
      </c>
      <c r="C1507" t="s">
        <v>144</v>
      </c>
      <c r="D1507" s="1">
        <v>44253</v>
      </c>
      <c r="E1507">
        <v>1</v>
      </c>
      <c r="F1507" s="17">
        <v>6</v>
      </c>
      <c r="G1507">
        <v>43</v>
      </c>
      <c r="H1507">
        <f>IF(rolling_transitions[[#This Row],[CURRENT_SEGMENT]]=rolling_transitions[[#This Row],[PREVIOUS_SEGMENT]],1,0)</f>
        <v>0</v>
      </c>
    </row>
    <row r="1508" spans="1:8">
      <c r="A1508">
        <v>151839</v>
      </c>
      <c r="B1508" t="s">
        <v>7</v>
      </c>
      <c r="C1508" t="s">
        <v>12</v>
      </c>
      <c r="D1508" s="1">
        <v>44253</v>
      </c>
      <c r="E1508">
        <v>1</v>
      </c>
      <c r="F1508" s="17">
        <v>2</v>
      </c>
      <c r="G1508">
        <v>43</v>
      </c>
      <c r="H1508">
        <f>IF(rolling_transitions[[#This Row],[CURRENT_SEGMENT]]=rolling_transitions[[#This Row],[PREVIOUS_SEGMENT]],1,0)</f>
        <v>0</v>
      </c>
    </row>
    <row r="1509" spans="1:8">
      <c r="A1509">
        <v>15313</v>
      </c>
      <c r="B1509" t="s">
        <v>7</v>
      </c>
      <c r="C1509" t="s">
        <v>14</v>
      </c>
      <c r="D1509" s="1">
        <v>44253</v>
      </c>
      <c r="E1509">
        <v>1</v>
      </c>
      <c r="F1509" s="17">
        <v>4</v>
      </c>
      <c r="G1509">
        <v>43</v>
      </c>
      <c r="H1509">
        <f>IF(rolling_transitions[[#This Row],[CURRENT_SEGMENT]]=rolling_transitions[[#This Row],[PREVIOUS_SEGMENT]],1,0)</f>
        <v>0</v>
      </c>
    </row>
    <row r="1510" spans="1:8">
      <c r="A1510">
        <v>6</v>
      </c>
      <c r="B1510" t="s">
        <v>13</v>
      </c>
      <c r="C1510" t="s">
        <v>144</v>
      </c>
      <c r="D1510" s="1">
        <v>44253</v>
      </c>
      <c r="E1510">
        <v>3</v>
      </c>
      <c r="F1510" s="17">
        <v>6</v>
      </c>
      <c r="G1510">
        <v>43</v>
      </c>
      <c r="H1510">
        <f>IF(rolling_transitions[[#This Row],[CURRENT_SEGMENT]]=rolling_transitions[[#This Row],[PREVIOUS_SEGMENT]],1,0)</f>
        <v>0</v>
      </c>
    </row>
    <row r="1511" spans="1:8">
      <c r="A1511">
        <v>136146</v>
      </c>
      <c r="B1511" t="s">
        <v>13</v>
      </c>
      <c r="C1511" t="s">
        <v>14</v>
      </c>
      <c r="D1511" s="1">
        <v>44253</v>
      </c>
      <c r="E1511">
        <v>3</v>
      </c>
      <c r="F1511" s="17">
        <v>4</v>
      </c>
      <c r="G1511">
        <v>43</v>
      </c>
      <c r="H1511">
        <f>IF(rolling_transitions[[#This Row],[CURRENT_SEGMENT]]=rolling_transitions[[#This Row],[PREVIOUS_SEGMENT]],1,0)</f>
        <v>0</v>
      </c>
    </row>
    <row r="1512" spans="1:8">
      <c r="A1512">
        <v>16831</v>
      </c>
      <c r="B1512" t="s">
        <v>15</v>
      </c>
      <c r="C1512" t="s">
        <v>7</v>
      </c>
      <c r="D1512" s="1">
        <v>44253</v>
      </c>
      <c r="E1512">
        <v>5</v>
      </c>
      <c r="F1512" s="17">
        <v>1</v>
      </c>
      <c r="G1512">
        <v>43</v>
      </c>
      <c r="H1512">
        <f>IF(rolling_transitions[[#This Row],[CURRENT_SEGMENT]]=rolling_transitions[[#This Row],[PREVIOUS_SEGMENT]],1,0)</f>
        <v>0</v>
      </c>
    </row>
    <row r="1513" spans="1:8">
      <c r="A1513">
        <v>297893</v>
      </c>
      <c r="B1513" t="s">
        <v>14</v>
      </c>
      <c r="C1513" t="s">
        <v>15</v>
      </c>
      <c r="D1513" s="1">
        <v>44253</v>
      </c>
      <c r="E1513">
        <v>4</v>
      </c>
      <c r="F1513" s="17">
        <v>5</v>
      </c>
      <c r="G1513">
        <v>43</v>
      </c>
      <c r="H1513">
        <f>IF(rolling_transitions[[#This Row],[CURRENT_SEGMENT]]=rolling_transitions[[#This Row],[PREVIOUS_SEGMENT]],1,0)</f>
        <v>0</v>
      </c>
    </row>
    <row r="1514" spans="1:8">
      <c r="A1514">
        <v>7022</v>
      </c>
      <c r="B1514" t="s">
        <v>13</v>
      </c>
      <c r="C1514" t="s">
        <v>12</v>
      </c>
      <c r="D1514" s="1">
        <v>44253</v>
      </c>
      <c r="E1514">
        <v>3</v>
      </c>
      <c r="F1514" s="17">
        <v>2</v>
      </c>
      <c r="G1514">
        <v>43</v>
      </c>
      <c r="H1514">
        <f>IF(rolling_transitions[[#This Row],[CURRENT_SEGMENT]]=rolling_transitions[[#This Row],[PREVIOUS_SEGMENT]],1,0)</f>
        <v>0</v>
      </c>
    </row>
    <row r="1515" spans="1:8">
      <c r="A1515">
        <v>10609837</v>
      </c>
      <c r="B1515" t="s">
        <v>144</v>
      </c>
      <c r="C1515" t="s">
        <v>144</v>
      </c>
      <c r="D1515" s="1">
        <v>44253</v>
      </c>
      <c r="E1515">
        <v>6</v>
      </c>
      <c r="F1515" s="17">
        <v>6</v>
      </c>
      <c r="G1515">
        <v>43</v>
      </c>
      <c r="H1515">
        <f>IF(rolling_transitions[[#This Row],[CURRENT_SEGMENT]]=rolling_transitions[[#This Row],[PREVIOUS_SEGMENT]],1,0)</f>
        <v>1</v>
      </c>
    </row>
    <row r="1516" spans="1:8">
      <c r="A1516">
        <v>2008373</v>
      </c>
      <c r="B1516" t="s">
        <v>12</v>
      </c>
      <c r="C1516" t="s">
        <v>12</v>
      </c>
      <c r="D1516" s="1">
        <v>44253</v>
      </c>
      <c r="E1516">
        <v>2</v>
      </c>
      <c r="F1516" s="17">
        <v>2</v>
      </c>
      <c r="G1516">
        <v>43</v>
      </c>
      <c r="H1516">
        <f>IF(rolling_transitions[[#This Row],[CURRENT_SEGMENT]]=rolling_transitions[[#This Row],[PREVIOUS_SEGMENT]],1,0)</f>
        <v>1</v>
      </c>
    </row>
    <row r="1517" spans="1:8">
      <c r="A1517">
        <v>65553</v>
      </c>
      <c r="B1517" t="s">
        <v>15</v>
      </c>
      <c r="C1517" t="s">
        <v>12</v>
      </c>
      <c r="D1517" s="1">
        <v>44253</v>
      </c>
      <c r="E1517">
        <v>5</v>
      </c>
      <c r="F1517" s="17">
        <v>2</v>
      </c>
      <c r="G1517">
        <v>43</v>
      </c>
      <c r="H1517">
        <f>IF(rolling_transitions[[#This Row],[CURRENT_SEGMENT]]=rolling_transitions[[#This Row],[PREVIOUS_SEGMENT]],1,0)</f>
        <v>0</v>
      </c>
    </row>
    <row r="1518" spans="1:8">
      <c r="A1518">
        <v>3208191</v>
      </c>
      <c r="B1518" t="s">
        <v>7</v>
      </c>
      <c r="C1518" t="s">
        <v>7</v>
      </c>
      <c r="D1518" s="1">
        <v>44253</v>
      </c>
      <c r="E1518">
        <v>1</v>
      </c>
      <c r="F1518" s="17">
        <v>1</v>
      </c>
      <c r="G1518">
        <v>43</v>
      </c>
      <c r="H1518">
        <f>IF(rolling_transitions[[#This Row],[CURRENT_SEGMENT]]=rolling_transitions[[#This Row],[PREVIOUS_SEGMENT]],1,0)</f>
        <v>1</v>
      </c>
    </row>
    <row r="1519" spans="1:8">
      <c r="A1519">
        <v>3452634</v>
      </c>
      <c r="B1519" t="s">
        <v>15</v>
      </c>
      <c r="C1519" t="s">
        <v>15</v>
      </c>
      <c r="D1519" s="1">
        <v>44253</v>
      </c>
      <c r="E1519">
        <v>5</v>
      </c>
      <c r="F1519" s="17">
        <v>5</v>
      </c>
      <c r="G1519">
        <v>43</v>
      </c>
      <c r="H1519">
        <f>IF(rolling_transitions[[#This Row],[CURRENT_SEGMENT]]=rolling_transitions[[#This Row],[PREVIOUS_SEGMENT]],1,0)</f>
        <v>1</v>
      </c>
    </row>
    <row r="1520" spans="1:8">
      <c r="A1520">
        <v>145019</v>
      </c>
      <c r="B1520" t="s">
        <v>12</v>
      </c>
      <c r="C1520" t="s">
        <v>7</v>
      </c>
      <c r="D1520" s="1">
        <v>44253</v>
      </c>
      <c r="E1520">
        <v>2</v>
      </c>
      <c r="F1520" s="17">
        <v>1</v>
      </c>
      <c r="G1520">
        <v>43</v>
      </c>
      <c r="H1520">
        <f>IF(rolling_transitions[[#This Row],[CURRENT_SEGMENT]]=rolling_transitions[[#This Row],[PREVIOUS_SEGMENT]],1,0)</f>
        <v>0</v>
      </c>
    </row>
    <row r="1521" spans="1:8">
      <c r="A1521">
        <v>7262</v>
      </c>
      <c r="B1521" t="s">
        <v>12</v>
      </c>
      <c r="C1521" t="s">
        <v>145</v>
      </c>
      <c r="D1521" s="1">
        <v>44253</v>
      </c>
      <c r="E1521">
        <v>2</v>
      </c>
      <c r="F1521" s="17">
        <v>99</v>
      </c>
      <c r="G1521">
        <v>43</v>
      </c>
      <c r="H1521">
        <f>IF(rolling_transitions[[#This Row],[CURRENT_SEGMENT]]=rolling_transitions[[#This Row],[PREVIOUS_SEGMENT]],1,0)</f>
        <v>0</v>
      </c>
    </row>
    <row r="1522" spans="1:8">
      <c r="A1522">
        <v>13134</v>
      </c>
      <c r="B1522" t="s">
        <v>14</v>
      </c>
      <c r="C1522" t="s">
        <v>7</v>
      </c>
      <c r="D1522" s="1">
        <v>44253</v>
      </c>
      <c r="E1522">
        <v>4</v>
      </c>
      <c r="F1522" s="17">
        <v>1</v>
      </c>
      <c r="G1522">
        <v>43</v>
      </c>
      <c r="H1522">
        <f>IF(rolling_transitions[[#This Row],[CURRENT_SEGMENT]]=rolling_transitions[[#This Row],[PREVIOUS_SEGMENT]],1,0)</f>
        <v>0</v>
      </c>
    </row>
    <row r="1523" spans="1:8">
      <c r="A1523">
        <v>597</v>
      </c>
      <c r="B1523" t="s">
        <v>7</v>
      </c>
      <c r="C1523" t="s">
        <v>145</v>
      </c>
      <c r="D1523" s="1">
        <v>44253</v>
      </c>
      <c r="E1523">
        <v>1</v>
      </c>
      <c r="F1523" s="17">
        <v>99</v>
      </c>
      <c r="G1523">
        <v>43</v>
      </c>
      <c r="H1523">
        <f>IF(rolling_transitions[[#This Row],[CURRENT_SEGMENT]]=rolling_transitions[[#This Row],[PREVIOUS_SEGMENT]],1,0)</f>
        <v>0</v>
      </c>
    </row>
    <row r="1524" spans="1:8">
      <c r="A1524">
        <v>257361</v>
      </c>
      <c r="B1524" t="s">
        <v>12</v>
      </c>
      <c r="C1524" t="s">
        <v>14</v>
      </c>
      <c r="D1524" s="1">
        <v>44253</v>
      </c>
      <c r="E1524">
        <v>2</v>
      </c>
      <c r="F1524" s="17">
        <v>4</v>
      </c>
      <c r="G1524">
        <v>43</v>
      </c>
      <c r="H1524">
        <f>IF(rolling_transitions[[#This Row],[CURRENT_SEGMENT]]=rolling_transitions[[#This Row],[PREVIOUS_SEGMENT]],1,0)</f>
        <v>0</v>
      </c>
    </row>
    <row r="1525" spans="1:8">
      <c r="A1525">
        <v>2735</v>
      </c>
      <c r="B1525" t="s">
        <v>7</v>
      </c>
      <c r="C1525" t="s">
        <v>15</v>
      </c>
      <c r="D1525" s="1">
        <v>44253</v>
      </c>
      <c r="E1525">
        <v>1</v>
      </c>
      <c r="F1525" s="17">
        <v>5</v>
      </c>
      <c r="G1525">
        <v>43</v>
      </c>
      <c r="H1525">
        <f>IF(rolling_transitions[[#This Row],[CURRENT_SEGMENT]]=rolling_transitions[[#This Row],[PREVIOUS_SEGMENT]],1,0)</f>
        <v>0</v>
      </c>
    </row>
    <row r="1526" spans="1:8">
      <c r="A1526">
        <v>5536</v>
      </c>
      <c r="B1526" t="s">
        <v>12</v>
      </c>
      <c r="C1526" t="s">
        <v>13</v>
      </c>
      <c r="D1526" s="1">
        <v>44253</v>
      </c>
      <c r="E1526">
        <v>2</v>
      </c>
      <c r="F1526" s="17">
        <v>3</v>
      </c>
      <c r="G1526">
        <v>43</v>
      </c>
      <c r="H1526">
        <f>IF(rolling_transitions[[#This Row],[CURRENT_SEGMENT]]=rolling_transitions[[#This Row],[PREVIOUS_SEGMENT]],1,0)</f>
        <v>0</v>
      </c>
    </row>
    <row r="1527" spans="1:8">
      <c r="A1527">
        <v>10762</v>
      </c>
      <c r="B1527" t="s">
        <v>15</v>
      </c>
      <c r="C1527" t="s">
        <v>13</v>
      </c>
      <c r="D1527" s="1">
        <v>44253</v>
      </c>
      <c r="E1527">
        <v>5</v>
      </c>
      <c r="F1527" s="17">
        <v>3</v>
      </c>
      <c r="G1527">
        <v>43</v>
      </c>
      <c r="H1527">
        <f>IF(rolling_transitions[[#This Row],[CURRENT_SEGMENT]]=rolling_transitions[[#This Row],[PREVIOUS_SEGMENT]],1,0)</f>
        <v>0</v>
      </c>
    </row>
    <row r="1528" spans="1:8">
      <c r="A1528">
        <v>550917</v>
      </c>
      <c r="B1528" t="s">
        <v>15</v>
      </c>
      <c r="C1528" t="s">
        <v>14</v>
      </c>
      <c r="D1528" s="1">
        <v>44253</v>
      </c>
      <c r="E1528">
        <v>5</v>
      </c>
      <c r="F1528" s="17">
        <v>4</v>
      </c>
      <c r="G1528">
        <v>43</v>
      </c>
      <c r="H1528">
        <f>IF(rolling_transitions[[#This Row],[CURRENT_SEGMENT]]=rolling_transitions[[#This Row],[PREVIOUS_SEGMENT]],1,0)</f>
        <v>0</v>
      </c>
    </row>
    <row r="1529" spans="1:8">
      <c r="A1529">
        <v>130374</v>
      </c>
      <c r="B1529" t="s">
        <v>14</v>
      </c>
      <c r="C1529" t="s">
        <v>13</v>
      </c>
      <c r="D1529" s="1">
        <v>44253</v>
      </c>
      <c r="E1529">
        <v>4</v>
      </c>
      <c r="F1529" s="17">
        <v>3</v>
      </c>
      <c r="G1529">
        <v>43</v>
      </c>
      <c r="H1529">
        <f>IF(rolling_transitions[[#This Row],[CURRENT_SEGMENT]]=rolling_transitions[[#This Row],[PREVIOUS_SEGMENT]],1,0)</f>
        <v>0</v>
      </c>
    </row>
    <row r="1530" spans="1:8">
      <c r="A1530">
        <v>922</v>
      </c>
      <c r="B1530" t="s">
        <v>12</v>
      </c>
      <c r="C1530" t="s">
        <v>144</v>
      </c>
      <c r="D1530" s="1">
        <v>44218</v>
      </c>
      <c r="E1530">
        <v>2</v>
      </c>
      <c r="F1530" s="17">
        <v>6</v>
      </c>
      <c r="G1530">
        <v>48</v>
      </c>
      <c r="H1530">
        <f>IF(rolling_transitions[[#This Row],[CURRENT_SEGMENT]]=rolling_transitions[[#This Row],[PREVIOUS_SEGMENT]],1,0)</f>
        <v>0</v>
      </c>
    </row>
    <row r="1531" spans="1:8">
      <c r="A1531">
        <v>142751</v>
      </c>
      <c r="B1531" t="s">
        <v>12</v>
      </c>
      <c r="C1531" t="s">
        <v>7</v>
      </c>
      <c r="D1531" s="1">
        <v>44218</v>
      </c>
      <c r="E1531">
        <v>2</v>
      </c>
      <c r="F1531" s="17">
        <v>1</v>
      </c>
      <c r="G1531">
        <v>48</v>
      </c>
      <c r="H1531">
        <f>IF(rolling_transitions[[#This Row],[CURRENT_SEGMENT]]=rolling_transitions[[#This Row],[PREVIOUS_SEGMENT]],1,0)</f>
        <v>0</v>
      </c>
    </row>
    <row r="1532" spans="1:8">
      <c r="A1532">
        <v>606</v>
      </c>
      <c r="B1532" t="s">
        <v>7</v>
      </c>
      <c r="C1532" t="s">
        <v>145</v>
      </c>
      <c r="D1532" s="1">
        <v>44218</v>
      </c>
      <c r="E1532">
        <v>1</v>
      </c>
      <c r="F1532" s="17">
        <v>99</v>
      </c>
      <c r="G1532">
        <v>48</v>
      </c>
      <c r="H1532">
        <f>IF(rolling_transitions[[#This Row],[CURRENT_SEGMENT]]=rolling_transitions[[#This Row],[PREVIOUS_SEGMENT]],1,0)</f>
        <v>0</v>
      </c>
    </row>
    <row r="1533" spans="1:8">
      <c r="A1533">
        <v>24</v>
      </c>
      <c r="B1533" t="s">
        <v>7</v>
      </c>
      <c r="C1533" t="s">
        <v>144</v>
      </c>
      <c r="D1533" s="1">
        <v>44218</v>
      </c>
      <c r="E1533">
        <v>1</v>
      </c>
      <c r="F1533" s="17">
        <v>6</v>
      </c>
      <c r="G1533">
        <v>48</v>
      </c>
      <c r="H1533">
        <f>IF(rolling_transitions[[#This Row],[CURRENT_SEGMENT]]=rolling_transitions[[#This Row],[PREVIOUS_SEGMENT]],1,0)</f>
        <v>0</v>
      </c>
    </row>
    <row r="1534" spans="1:8">
      <c r="A1534">
        <v>1717539</v>
      </c>
      <c r="B1534" t="s">
        <v>13</v>
      </c>
      <c r="C1534" t="s">
        <v>13</v>
      </c>
      <c r="D1534" s="1">
        <v>44218</v>
      </c>
      <c r="E1534">
        <v>3</v>
      </c>
      <c r="F1534" s="17">
        <v>3</v>
      </c>
      <c r="G1534">
        <v>48</v>
      </c>
      <c r="H1534">
        <f>IF(rolling_transitions[[#This Row],[CURRENT_SEGMENT]]=rolling_transitions[[#This Row],[PREVIOUS_SEGMENT]],1,0)</f>
        <v>1</v>
      </c>
    </row>
    <row r="1535" spans="1:8">
      <c r="A1535">
        <v>665</v>
      </c>
      <c r="B1535" t="s">
        <v>13</v>
      </c>
      <c r="C1535" t="s">
        <v>15</v>
      </c>
      <c r="D1535" s="1">
        <v>44218</v>
      </c>
      <c r="E1535">
        <v>3</v>
      </c>
      <c r="F1535" s="17">
        <v>5</v>
      </c>
      <c r="G1535">
        <v>48</v>
      </c>
      <c r="H1535">
        <f>IF(rolling_transitions[[#This Row],[CURRENT_SEGMENT]]=rolling_transitions[[#This Row],[PREVIOUS_SEGMENT]],1,0)</f>
        <v>0</v>
      </c>
    </row>
    <row r="1536" spans="1:8">
      <c r="A1536">
        <v>135744</v>
      </c>
      <c r="B1536" t="s">
        <v>14</v>
      </c>
      <c r="C1536" t="s">
        <v>13</v>
      </c>
      <c r="D1536" s="1">
        <v>44218</v>
      </c>
      <c r="E1536">
        <v>4</v>
      </c>
      <c r="F1536" s="17">
        <v>3</v>
      </c>
      <c r="G1536">
        <v>48</v>
      </c>
      <c r="H1536">
        <f>IF(rolling_transitions[[#This Row],[CURRENT_SEGMENT]]=rolling_transitions[[#This Row],[PREVIOUS_SEGMENT]],1,0)</f>
        <v>0</v>
      </c>
    </row>
    <row r="1537" spans="1:8">
      <c r="A1537">
        <v>144674</v>
      </c>
      <c r="B1537" t="s">
        <v>14</v>
      </c>
      <c r="C1537" t="s">
        <v>145</v>
      </c>
      <c r="D1537" s="1">
        <v>44218</v>
      </c>
      <c r="E1537">
        <v>4</v>
      </c>
      <c r="F1537" s="17">
        <v>99</v>
      </c>
      <c r="G1537">
        <v>48</v>
      </c>
      <c r="H1537">
        <f>IF(rolling_transitions[[#This Row],[CURRENT_SEGMENT]]=rolling_transitions[[#This Row],[PREVIOUS_SEGMENT]],1,0)</f>
        <v>0</v>
      </c>
    </row>
    <row r="1538" spans="1:8">
      <c r="A1538">
        <v>126253</v>
      </c>
      <c r="B1538" t="s">
        <v>13</v>
      </c>
      <c r="C1538" t="s">
        <v>14</v>
      </c>
      <c r="D1538" s="1">
        <v>44218</v>
      </c>
      <c r="E1538">
        <v>3</v>
      </c>
      <c r="F1538" s="17">
        <v>4</v>
      </c>
      <c r="G1538">
        <v>48</v>
      </c>
      <c r="H1538">
        <f>IF(rolling_transitions[[#This Row],[CURRENT_SEGMENT]]=rolling_transitions[[#This Row],[PREVIOUS_SEGMENT]],1,0)</f>
        <v>0</v>
      </c>
    </row>
    <row r="1539" spans="1:8">
      <c r="A1539">
        <v>6561</v>
      </c>
      <c r="B1539" t="s">
        <v>12</v>
      </c>
      <c r="C1539" t="s">
        <v>145</v>
      </c>
      <c r="D1539" s="1">
        <v>44218</v>
      </c>
      <c r="E1539">
        <v>2</v>
      </c>
      <c r="F1539" s="17">
        <v>99</v>
      </c>
      <c r="G1539">
        <v>48</v>
      </c>
      <c r="H1539">
        <f>IF(rolling_transitions[[#This Row],[CURRENT_SEGMENT]]=rolling_transitions[[#This Row],[PREVIOUS_SEGMENT]],1,0)</f>
        <v>0</v>
      </c>
    </row>
    <row r="1540" spans="1:8">
      <c r="A1540">
        <v>225331</v>
      </c>
      <c r="B1540" t="s">
        <v>14</v>
      </c>
      <c r="C1540" t="s">
        <v>12</v>
      </c>
      <c r="D1540" s="1">
        <v>44218</v>
      </c>
      <c r="E1540">
        <v>4</v>
      </c>
      <c r="F1540" s="17">
        <v>2</v>
      </c>
      <c r="G1540">
        <v>48</v>
      </c>
      <c r="H1540">
        <f>IF(rolling_transitions[[#This Row],[CURRENT_SEGMENT]]=rolling_transitions[[#This Row],[PREVIOUS_SEGMENT]],1,0)</f>
        <v>0</v>
      </c>
    </row>
    <row r="1541" spans="1:8">
      <c r="A1541">
        <v>6623</v>
      </c>
      <c r="B1541" t="s">
        <v>13</v>
      </c>
      <c r="C1541" t="s">
        <v>12</v>
      </c>
      <c r="D1541" s="1">
        <v>44218</v>
      </c>
      <c r="E1541">
        <v>3</v>
      </c>
      <c r="F1541" s="17">
        <v>2</v>
      </c>
      <c r="G1541">
        <v>48</v>
      </c>
      <c r="H1541">
        <f>IF(rolling_transitions[[#This Row],[CURRENT_SEGMENT]]=rolling_transitions[[#This Row],[PREVIOUS_SEGMENT]],1,0)</f>
        <v>0</v>
      </c>
    </row>
    <row r="1542" spans="1:8">
      <c r="A1542">
        <v>141940</v>
      </c>
      <c r="B1542" t="s">
        <v>7</v>
      </c>
      <c r="C1542" t="s">
        <v>12</v>
      </c>
      <c r="D1542" s="1">
        <v>44218</v>
      </c>
      <c r="E1542">
        <v>1</v>
      </c>
      <c r="F1542" s="17">
        <v>2</v>
      </c>
      <c r="G1542">
        <v>48</v>
      </c>
      <c r="H1542">
        <f>IF(rolling_transitions[[#This Row],[CURRENT_SEGMENT]]=rolling_transitions[[#This Row],[PREVIOUS_SEGMENT]],1,0)</f>
        <v>0</v>
      </c>
    </row>
    <row r="1543" spans="1:8">
      <c r="A1543">
        <v>906</v>
      </c>
      <c r="B1543" t="s">
        <v>7</v>
      </c>
      <c r="C1543" t="s">
        <v>15</v>
      </c>
      <c r="D1543" s="1">
        <v>44218</v>
      </c>
      <c r="E1543">
        <v>1</v>
      </c>
      <c r="F1543" s="17">
        <v>5</v>
      </c>
      <c r="G1543">
        <v>48</v>
      </c>
      <c r="H1543">
        <f>IF(rolling_transitions[[#This Row],[CURRENT_SEGMENT]]=rolling_transitions[[#This Row],[PREVIOUS_SEGMENT]],1,0)</f>
        <v>0</v>
      </c>
    </row>
    <row r="1544" spans="1:8">
      <c r="A1544">
        <v>71564</v>
      </c>
      <c r="B1544" t="s">
        <v>7</v>
      </c>
      <c r="C1544" t="s">
        <v>13</v>
      </c>
      <c r="D1544" s="1">
        <v>44218</v>
      </c>
      <c r="E1544">
        <v>1</v>
      </c>
      <c r="F1544" s="17">
        <v>3</v>
      </c>
      <c r="G1544">
        <v>48</v>
      </c>
      <c r="H1544">
        <f>IF(rolling_transitions[[#This Row],[CURRENT_SEGMENT]]=rolling_transitions[[#This Row],[PREVIOUS_SEGMENT]],1,0)</f>
        <v>0</v>
      </c>
    </row>
    <row r="1545" spans="1:8">
      <c r="A1545">
        <v>501359</v>
      </c>
      <c r="B1545" t="s">
        <v>144</v>
      </c>
      <c r="C1545" t="s">
        <v>15</v>
      </c>
      <c r="D1545" s="1">
        <v>44218</v>
      </c>
      <c r="E1545">
        <v>6</v>
      </c>
      <c r="F1545" s="17">
        <v>5</v>
      </c>
      <c r="G1545">
        <v>48</v>
      </c>
      <c r="H1545">
        <f>IF(rolling_transitions[[#This Row],[CURRENT_SEGMENT]]=rolling_transitions[[#This Row],[PREVIOUS_SEGMENT]],1,0)</f>
        <v>0</v>
      </c>
    </row>
    <row r="1546" spans="1:8">
      <c r="A1546">
        <v>15901</v>
      </c>
      <c r="B1546" t="s">
        <v>12</v>
      </c>
      <c r="C1546" t="s">
        <v>15</v>
      </c>
      <c r="D1546" s="1">
        <v>44218</v>
      </c>
      <c r="E1546">
        <v>2</v>
      </c>
      <c r="F1546" s="17">
        <v>5</v>
      </c>
      <c r="G1546">
        <v>48</v>
      </c>
      <c r="H1546">
        <f>IF(rolling_transitions[[#This Row],[CURRENT_SEGMENT]]=rolling_transitions[[#This Row],[PREVIOUS_SEGMENT]],1,0)</f>
        <v>0</v>
      </c>
    </row>
    <row r="1547" spans="1:8">
      <c r="A1547">
        <v>14256</v>
      </c>
      <c r="B1547" t="s">
        <v>7</v>
      </c>
      <c r="C1547" t="s">
        <v>14</v>
      </c>
      <c r="D1547" s="1">
        <v>44218</v>
      </c>
      <c r="E1547">
        <v>1</v>
      </c>
      <c r="F1547" s="17">
        <v>4</v>
      </c>
      <c r="G1547">
        <v>48</v>
      </c>
      <c r="H1547">
        <f>IF(rolling_transitions[[#This Row],[CURRENT_SEGMENT]]=rolling_transitions[[#This Row],[PREVIOUS_SEGMENT]],1,0)</f>
        <v>0</v>
      </c>
    </row>
    <row r="1548" spans="1:8">
      <c r="A1548">
        <v>6349</v>
      </c>
      <c r="B1548" t="s">
        <v>12</v>
      </c>
      <c r="C1548" t="s">
        <v>13</v>
      </c>
      <c r="D1548" s="1">
        <v>44218</v>
      </c>
      <c r="E1548">
        <v>2</v>
      </c>
      <c r="F1548" s="17">
        <v>3</v>
      </c>
      <c r="G1548">
        <v>48</v>
      </c>
      <c r="H1548">
        <f>IF(rolling_transitions[[#This Row],[CURRENT_SEGMENT]]=rolling_transitions[[#This Row],[PREVIOUS_SEGMENT]],1,0)</f>
        <v>0</v>
      </c>
    </row>
    <row r="1549" spans="1:8">
      <c r="A1549">
        <v>9230778</v>
      </c>
      <c r="B1549" t="s">
        <v>14</v>
      </c>
      <c r="C1549" t="s">
        <v>14</v>
      </c>
      <c r="D1549" s="1">
        <v>44218</v>
      </c>
      <c r="E1549">
        <v>4</v>
      </c>
      <c r="F1549" s="17">
        <v>4</v>
      </c>
      <c r="G1549">
        <v>48</v>
      </c>
      <c r="H1549">
        <f>IF(rolling_transitions[[#This Row],[CURRENT_SEGMENT]]=rolling_transitions[[#This Row],[PREVIOUS_SEGMENT]],1,0)</f>
        <v>1</v>
      </c>
    </row>
    <row r="1550" spans="1:8">
      <c r="A1550">
        <v>135</v>
      </c>
      <c r="B1550" t="s">
        <v>13</v>
      </c>
      <c r="C1550" t="s">
        <v>145</v>
      </c>
      <c r="D1550" s="1">
        <v>44218</v>
      </c>
      <c r="E1550">
        <v>3</v>
      </c>
      <c r="F1550" s="17">
        <v>99</v>
      </c>
      <c r="G1550">
        <v>48</v>
      </c>
      <c r="H1550">
        <f>IF(rolling_transitions[[#This Row],[CURRENT_SEGMENT]]=rolling_transitions[[#This Row],[PREVIOUS_SEGMENT]],1,0)</f>
        <v>0</v>
      </c>
    </row>
    <row r="1551" spans="1:8">
      <c r="A1551">
        <v>186622</v>
      </c>
      <c r="B1551" t="s">
        <v>14</v>
      </c>
      <c r="C1551" t="s">
        <v>15</v>
      </c>
      <c r="D1551" s="1">
        <v>44218</v>
      </c>
      <c r="E1551">
        <v>4</v>
      </c>
      <c r="F1551" s="17">
        <v>5</v>
      </c>
      <c r="G1551">
        <v>48</v>
      </c>
      <c r="H1551">
        <f>IF(rolling_transitions[[#This Row],[CURRENT_SEGMENT]]=rolling_transitions[[#This Row],[PREVIOUS_SEGMENT]],1,0)</f>
        <v>0</v>
      </c>
    </row>
    <row r="1552" spans="1:8">
      <c r="A1552">
        <v>9984</v>
      </c>
      <c r="B1552" t="s">
        <v>14</v>
      </c>
      <c r="C1552" t="s">
        <v>7</v>
      </c>
      <c r="D1552" s="1">
        <v>44218</v>
      </c>
      <c r="E1552">
        <v>4</v>
      </c>
      <c r="F1552" s="17">
        <v>1</v>
      </c>
      <c r="G1552">
        <v>48</v>
      </c>
      <c r="H1552">
        <f>IF(rolling_transitions[[#This Row],[CURRENT_SEGMENT]]=rolling_transitions[[#This Row],[PREVIOUS_SEGMENT]],1,0)</f>
        <v>0</v>
      </c>
    </row>
    <row r="1553" spans="1:8">
      <c r="A1553">
        <v>14815</v>
      </c>
      <c r="B1553" t="s">
        <v>15</v>
      </c>
      <c r="C1553" t="s">
        <v>13</v>
      </c>
      <c r="D1553" s="1">
        <v>44218</v>
      </c>
      <c r="E1553">
        <v>5</v>
      </c>
      <c r="F1553" s="17">
        <v>3</v>
      </c>
      <c r="G1553">
        <v>48</v>
      </c>
      <c r="H1553">
        <f>IF(rolling_transitions[[#This Row],[CURRENT_SEGMENT]]=rolling_transitions[[#This Row],[PREVIOUS_SEGMENT]],1,0)</f>
        <v>0</v>
      </c>
    </row>
    <row r="1554" spans="1:8">
      <c r="A1554">
        <v>59372</v>
      </c>
      <c r="B1554" t="s">
        <v>15</v>
      </c>
      <c r="C1554" t="s">
        <v>12</v>
      </c>
      <c r="D1554" s="1">
        <v>44218</v>
      </c>
      <c r="E1554">
        <v>5</v>
      </c>
      <c r="F1554" s="17">
        <v>2</v>
      </c>
      <c r="G1554">
        <v>48</v>
      </c>
      <c r="H1554">
        <f>IF(rolling_transitions[[#This Row],[CURRENT_SEGMENT]]=rolling_transitions[[#This Row],[PREVIOUS_SEGMENT]],1,0)</f>
        <v>0</v>
      </c>
    </row>
    <row r="1555" spans="1:8">
      <c r="A1555">
        <v>706032</v>
      </c>
      <c r="B1555" t="s">
        <v>15</v>
      </c>
      <c r="C1555" t="s">
        <v>14</v>
      </c>
      <c r="D1555" s="1">
        <v>44218</v>
      </c>
      <c r="E1555">
        <v>5</v>
      </c>
      <c r="F1555" s="17">
        <v>4</v>
      </c>
      <c r="G1555">
        <v>48</v>
      </c>
      <c r="H1555">
        <f>IF(rolling_transitions[[#This Row],[CURRENT_SEGMENT]]=rolling_transitions[[#This Row],[PREVIOUS_SEGMENT]],1,0)</f>
        <v>0</v>
      </c>
    </row>
    <row r="1556" spans="1:8">
      <c r="A1556">
        <v>10559909</v>
      </c>
      <c r="B1556" t="s">
        <v>144</v>
      </c>
      <c r="C1556" t="s">
        <v>144</v>
      </c>
      <c r="D1556" s="1">
        <v>44218</v>
      </c>
      <c r="E1556">
        <v>6</v>
      </c>
      <c r="F1556" s="17">
        <v>6</v>
      </c>
      <c r="G1556">
        <v>48</v>
      </c>
      <c r="H1556">
        <f>IF(rolling_transitions[[#This Row],[CURRENT_SEGMENT]]=rolling_transitions[[#This Row],[PREVIOUS_SEGMENT]],1,0)</f>
        <v>1</v>
      </c>
    </row>
    <row r="1557" spans="1:8">
      <c r="A1557">
        <v>2428649</v>
      </c>
      <c r="B1557" t="s">
        <v>15</v>
      </c>
      <c r="C1557" t="s">
        <v>15</v>
      </c>
      <c r="D1557" s="1">
        <v>44218</v>
      </c>
      <c r="E1557">
        <v>5</v>
      </c>
      <c r="F1557" s="17">
        <v>5</v>
      </c>
      <c r="G1557">
        <v>48</v>
      </c>
      <c r="H1557">
        <f>IF(rolling_transitions[[#This Row],[CURRENT_SEGMENT]]=rolling_transitions[[#This Row],[PREVIOUS_SEGMENT]],1,0)</f>
        <v>1</v>
      </c>
    </row>
    <row r="1558" spans="1:8">
      <c r="A1558">
        <v>3281475</v>
      </c>
      <c r="B1558" t="s">
        <v>7</v>
      </c>
      <c r="C1558" t="s">
        <v>7</v>
      </c>
      <c r="D1558" s="1">
        <v>44218</v>
      </c>
      <c r="E1558">
        <v>1</v>
      </c>
      <c r="F1558" s="17">
        <v>1</v>
      </c>
      <c r="G1558">
        <v>48</v>
      </c>
      <c r="H1558">
        <f>IF(rolling_transitions[[#This Row],[CURRENT_SEGMENT]]=rolling_transitions[[#This Row],[PREVIOUS_SEGMENT]],1,0)</f>
        <v>1</v>
      </c>
    </row>
    <row r="1559" spans="1:8">
      <c r="A1559">
        <v>16978</v>
      </c>
      <c r="B1559" t="s">
        <v>15</v>
      </c>
      <c r="C1559" t="s">
        <v>7</v>
      </c>
      <c r="D1559" s="1">
        <v>44218</v>
      </c>
      <c r="E1559">
        <v>5</v>
      </c>
      <c r="F1559" s="17">
        <v>1</v>
      </c>
      <c r="G1559">
        <v>48</v>
      </c>
      <c r="H1559">
        <f>IF(rolling_transitions[[#This Row],[CURRENT_SEGMENT]]=rolling_transitions[[#This Row],[PREVIOUS_SEGMENT]],1,0)</f>
        <v>0</v>
      </c>
    </row>
    <row r="1560" spans="1:8">
      <c r="A1560">
        <v>255166</v>
      </c>
      <c r="B1560" t="s">
        <v>12</v>
      </c>
      <c r="C1560" t="s">
        <v>14</v>
      </c>
      <c r="D1560" s="1">
        <v>44218</v>
      </c>
      <c r="E1560">
        <v>2</v>
      </c>
      <c r="F1560" s="17">
        <v>4</v>
      </c>
      <c r="G1560">
        <v>48</v>
      </c>
      <c r="H1560">
        <f>IF(rolling_transitions[[#This Row],[CURRENT_SEGMENT]]=rolling_transitions[[#This Row],[PREVIOUS_SEGMENT]],1,0)</f>
        <v>0</v>
      </c>
    </row>
    <row r="1561" spans="1:8">
      <c r="A1561">
        <v>62951</v>
      </c>
      <c r="B1561" t="s">
        <v>13</v>
      </c>
      <c r="C1561" t="s">
        <v>7</v>
      </c>
      <c r="D1561" s="1">
        <v>44218</v>
      </c>
      <c r="E1561">
        <v>3</v>
      </c>
      <c r="F1561" s="17">
        <v>1</v>
      </c>
      <c r="G1561">
        <v>48</v>
      </c>
      <c r="H1561">
        <f>IF(rolling_transitions[[#This Row],[CURRENT_SEGMENT]]=rolling_transitions[[#This Row],[PREVIOUS_SEGMENT]],1,0)</f>
        <v>0</v>
      </c>
    </row>
    <row r="1562" spans="1:8">
      <c r="A1562">
        <v>70860</v>
      </c>
      <c r="B1562" t="s">
        <v>7</v>
      </c>
      <c r="C1562" t="s">
        <v>13</v>
      </c>
      <c r="D1562" s="1">
        <v>44211</v>
      </c>
      <c r="E1562">
        <v>1</v>
      </c>
      <c r="F1562" s="17">
        <v>3</v>
      </c>
      <c r="G1562">
        <v>49</v>
      </c>
      <c r="H1562">
        <f>IF(rolling_transitions[[#This Row],[CURRENT_SEGMENT]]=rolling_transitions[[#This Row],[PREVIOUS_SEGMENT]],1,0)</f>
        <v>0</v>
      </c>
    </row>
    <row r="1563" spans="1:8">
      <c r="A1563">
        <v>223514</v>
      </c>
      <c r="B1563" t="s">
        <v>14</v>
      </c>
      <c r="C1563" t="s">
        <v>12</v>
      </c>
      <c r="D1563" s="1">
        <v>44211</v>
      </c>
      <c r="E1563">
        <v>4</v>
      </c>
      <c r="F1563" s="17">
        <v>2</v>
      </c>
      <c r="G1563">
        <v>49</v>
      </c>
      <c r="H1563">
        <f>IF(rolling_transitions[[#This Row],[CURRENT_SEGMENT]]=rolling_transitions[[#This Row],[PREVIOUS_SEGMENT]],1,0)</f>
        <v>0</v>
      </c>
    </row>
    <row r="1564" spans="1:8">
      <c r="A1564">
        <v>823</v>
      </c>
      <c r="B1564" t="s">
        <v>7</v>
      </c>
      <c r="C1564" t="s">
        <v>15</v>
      </c>
      <c r="D1564" s="1">
        <v>44211</v>
      </c>
      <c r="E1564">
        <v>1</v>
      </c>
      <c r="F1564" s="17">
        <v>5</v>
      </c>
      <c r="G1564">
        <v>49</v>
      </c>
      <c r="H1564">
        <f>IF(rolling_transitions[[#This Row],[CURRENT_SEGMENT]]=rolling_transitions[[#This Row],[PREVIOUS_SEGMENT]],1,0)</f>
        <v>0</v>
      </c>
    </row>
    <row r="1565" spans="1:8">
      <c r="A1565">
        <v>16960</v>
      </c>
      <c r="B1565" t="s">
        <v>15</v>
      </c>
      <c r="C1565" t="s">
        <v>7</v>
      </c>
      <c r="D1565" s="1">
        <v>44211</v>
      </c>
      <c r="E1565">
        <v>5</v>
      </c>
      <c r="F1565" s="17">
        <v>1</v>
      </c>
      <c r="G1565">
        <v>49</v>
      </c>
      <c r="H1565">
        <f>IF(rolling_transitions[[#This Row],[CURRENT_SEGMENT]]=rolling_transitions[[#This Row],[PREVIOUS_SEGMENT]],1,0)</f>
        <v>0</v>
      </c>
    </row>
    <row r="1566" spans="1:8">
      <c r="A1566">
        <v>53393</v>
      </c>
      <c r="B1566" t="s">
        <v>15</v>
      </c>
      <c r="C1566" t="s">
        <v>12</v>
      </c>
      <c r="D1566" s="1">
        <v>44211</v>
      </c>
      <c r="E1566">
        <v>5</v>
      </c>
      <c r="F1566" s="17">
        <v>2</v>
      </c>
      <c r="G1566">
        <v>49</v>
      </c>
      <c r="H1566">
        <f>IF(rolling_transitions[[#This Row],[CURRENT_SEGMENT]]=rolling_transitions[[#This Row],[PREVIOUS_SEGMENT]],1,0)</f>
        <v>0</v>
      </c>
    </row>
    <row r="1567" spans="1:8">
      <c r="A1567">
        <v>64412</v>
      </c>
      <c r="B1567" t="s">
        <v>13</v>
      </c>
      <c r="C1567" t="s">
        <v>7</v>
      </c>
      <c r="D1567" s="1">
        <v>44211</v>
      </c>
      <c r="E1567">
        <v>3</v>
      </c>
      <c r="F1567" s="17">
        <v>1</v>
      </c>
      <c r="G1567">
        <v>49</v>
      </c>
      <c r="H1567">
        <f>IF(rolling_transitions[[#This Row],[CURRENT_SEGMENT]]=rolling_transitions[[#This Row],[PREVIOUS_SEGMENT]],1,0)</f>
        <v>0</v>
      </c>
    </row>
    <row r="1568" spans="1:8">
      <c r="A1568">
        <v>7</v>
      </c>
      <c r="B1568" t="s">
        <v>13</v>
      </c>
      <c r="C1568" t="s">
        <v>144</v>
      </c>
      <c r="D1568" s="1">
        <v>44211</v>
      </c>
      <c r="E1568">
        <v>3</v>
      </c>
      <c r="F1568" s="17">
        <v>6</v>
      </c>
      <c r="G1568">
        <v>49</v>
      </c>
      <c r="H1568">
        <f>IF(rolling_transitions[[#This Row],[CURRENT_SEGMENT]]=rolling_transitions[[#This Row],[PREVIOUS_SEGMENT]],1,0)</f>
        <v>0</v>
      </c>
    </row>
    <row r="1569" spans="1:8">
      <c r="A1569">
        <v>10502303</v>
      </c>
      <c r="B1569" t="s">
        <v>144</v>
      </c>
      <c r="C1569" t="s">
        <v>144</v>
      </c>
      <c r="D1569" s="1">
        <v>44211</v>
      </c>
      <c r="E1569">
        <v>6</v>
      </c>
      <c r="F1569" s="17">
        <v>6</v>
      </c>
      <c r="G1569">
        <v>49</v>
      </c>
      <c r="H1569">
        <f>IF(rolling_transitions[[#This Row],[CURRENT_SEGMENT]]=rolling_transitions[[#This Row],[PREVIOUS_SEGMENT]],1,0)</f>
        <v>1</v>
      </c>
    </row>
    <row r="1570" spans="1:8">
      <c r="A1570">
        <v>3288162</v>
      </c>
      <c r="B1570" t="s">
        <v>7</v>
      </c>
      <c r="C1570" t="s">
        <v>7</v>
      </c>
      <c r="D1570" s="1">
        <v>44211</v>
      </c>
      <c r="E1570">
        <v>1</v>
      </c>
      <c r="F1570" s="17">
        <v>1</v>
      </c>
      <c r="G1570">
        <v>49</v>
      </c>
      <c r="H1570">
        <f>IF(rolling_transitions[[#This Row],[CURRENT_SEGMENT]]=rolling_transitions[[#This Row],[PREVIOUS_SEGMENT]],1,0)</f>
        <v>1</v>
      </c>
    </row>
    <row r="1571" spans="1:8">
      <c r="A1571">
        <v>249212</v>
      </c>
      <c r="B1571" t="s">
        <v>12</v>
      </c>
      <c r="C1571" t="s">
        <v>14</v>
      </c>
      <c r="D1571" s="1">
        <v>44211</v>
      </c>
      <c r="E1571">
        <v>2</v>
      </c>
      <c r="F1571" s="17">
        <v>4</v>
      </c>
      <c r="G1571">
        <v>49</v>
      </c>
      <c r="H1571">
        <f>IF(rolling_transitions[[#This Row],[CURRENT_SEGMENT]]=rolling_transitions[[#This Row],[PREVIOUS_SEGMENT]],1,0)</f>
        <v>0</v>
      </c>
    </row>
    <row r="1572" spans="1:8">
      <c r="A1572">
        <v>868</v>
      </c>
      <c r="B1572" t="s">
        <v>12</v>
      </c>
      <c r="C1572" t="s">
        <v>144</v>
      </c>
      <c r="D1572" s="1">
        <v>44211</v>
      </c>
      <c r="E1572">
        <v>2</v>
      </c>
      <c r="F1572" s="17">
        <v>6</v>
      </c>
      <c r="G1572">
        <v>49</v>
      </c>
      <c r="H1572">
        <f>IF(rolling_transitions[[#This Row],[CURRENT_SEGMENT]]=rolling_transitions[[#This Row],[PREVIOUS_SEGMENT]],1,0)</f>
        <v>0</v>
      </c>
    </row>
    <row r="1573" spans="1:8">
      <c r="A1573">
        <v>149</v>
      </c>
      <c r="B1573" t="s">
        <v>13</v>
      </c>
      <c r="C1573" t="s">
        <v>145</v>
      </c>
      <c r="D1573" s="1">
        <v>44211</v>
      </c>
      <c r="E1573">
        <v>3</v>
      </c>
      <c r="F1573" s="17">
        <v>99</v>
      </c>
      <c r="G1573">
        <v>49</v>
      </c>
      <c r="H1573">
        <f>IF(rolling_transitions[[#This Row],[CURRENT_SEGMENT]]=rolling_transitions[[#This Row],[PREVIOUS_SEGMENT]],1,0)</f>
        <v>0</v>
      </c>
    </row>
    <row r="1574" spans="1:8">
      <c r="A1574">
        <v>1751741</v>
      </c>
      <c r="B1574" t="s">
        <v>13</v>
      </c>
      <c r="C1574" t="s">
        <v>13</v>
      </c>
      <c r="D1574" s="1">
        <v>44211</v>
      </c>
      <c r="E1574">
        <v>3</v>
      </c>
      <c r="F1574" s="17">
        <v>3</v>
      </c>
      <c r="G1574">
        <v>49</v>
      </c>
      <c r="H1574">
        <f>IF(rolling_transitions[[#This Row],[CURRENT_SEGMENT]]=rolling_transitions[[#This Row],[PREVIOUS_SEGMENT]],1,0)</f>
        <v>1</v>
      </c>
    </row>
    <row r="1575" spans="1:8">
      <c r="A1575">
        <v>9419044</v>
      </c>
      <c r="B1575" t="s">
        <v>14</v>
      </c>
      <c r="C1575" t="s">
        <v>14</v>
      </c>
      <c r="D1575" s="1">
        <v>44211</v>
      </c>
      <c r="E1575">
        <v>4</v>
      </c>
      <c r="F1575" s="17">
        <v>4</v>
      </c>
      <c r="G1575">
        <v>49</v>
      </c>
      <c r="H1575">
        <f>IF(rolling_transitions[[#This Row],[CURRENT_SEGMENT]]=rolling_transitions[[#This Row],[PREVIOUS_SEGMENT]],1,0)</f>
        <v>1</v>
      </c>
    </row>
    <row r="1576" spans="1:8">
      <c r="A1576">
        <v>14108</v>
      </c>
      <c r="B1576" t="s">
        <v>7</v>
      </c>
      <c r="C1576" t="s">
        <v>14</v>
      </c>
      <c r="D1576" s="1">
        <v>44211</v>
      </c>
      <c r="E1576">
        <v>1</v>
      </c>
      <c r="F1576" s="17">
        <v>4</v>
      </c>
      <c r="G1576">
        <v>49</v>
      </c>
      <c r="H1576">
        <f>IF(rolling_transitions[[#This Row],[CURRENT_SEGMENT]]=rolling_transitions[[#This Row],[PREVIOUS_SEGMENT]],1,0)</f>
        <v>0</v>
      </c>
    </row>
    <row r="1577" spans="1:8">
      <c r="A1577">
        <v>626</v>
      </c>
      <c r="B1577" t="s">
        <v>13</v>
      </c>
      <c r="C1577" t="s">
        <v>15</v>
      </c>
      <c r="D1577" s="1">
        <v>44211</v>
      </c>
      <c r="E1577">
        <v>3</v>
      </c>
      <c r="F1577" s="17">
        <v>5</v>
      </c>
      <c r="G1577">
        <v>49</v>
      </c>
      <c r="H1577">
        <f>IF(rolling_transitions[[#This Row],[CURRENT_SEGMENT]]=rolling_transitions[[#This Row],[PREVIOUS_SEGMENT]],1,0)</f>
        <v>0</v>
      </c>
    </row>
    <row r="1578" spans="1:8">
      <c r="A1578">
        <v>24</v>
      </c>
      <c r="B1578" t="s">
        <v>7</v>
      </c>
      <c r="C1578" t="s">
        <v>144</v>
      </c>
      <c r="D1578" s="1">
        <v>44211</v>
      </c>
      <c r="E1578">
        <v>1</v>
      </c>
      <c r="F1578" s="17">
        <v>6</v>
      </c>
      <c r="G1578">
        <v>49</v>
      </c>
      <c r="H1578">
        <f>IF(rolling_transitions[[#This Row],[CURRENT_SEGMENT]]=rolling_transitions[[#This Row],[PREVIOUS_SEGMENT]],1,0)</f>
        <v>0</v>
      </c>
    </row>
    <row r="1579" spans="1:8">
      <c r="A1579">
        <v>122832</v>
      </c>
      <c r="B1579" t="s">
        <v>13</v>
      </c>
      <c r="C1579" t="s">
        <v>14</v>
      </c>
      <c r="D1579" s="1">
        <v>44211</v>
      </c>
      <c r="E1579">
        <v>3</v>
      </c>
      <c r="F1579" s="17">
        <v>4</v>
      </c>
      <c r="G1579">
        <v>49</v>
      </c>
      <c r="H1579">
        <f>IF(rolling_transitions[[#This Row],[CURRENT_SEGMENT]]=rolling_transitions[[#This Row],[PREVIOUS_SEGMENT]],1,0)</f>
        <v>0</v>
      </c>
    </row>
    <row r="1580" spans="1:8">
      <c r="A1580">
        <v>2164559</v>
      </c>
      <c r="B1580" t="s">
        <v>12</v>
      </c>
      <c r="C1580" t="s">
        <v>12</v>
      </c>
      <c r="D1580" s="1">
        <v>44211</v>
      </c>
      <c r="E1580">
        <v>2</v>
      </c>
      <c r="F1580" s="17">
        <v>2</v>
      </c>
      <c r="G1580">
        <v>49</v>
      </c>
      <c r="H1580">
        <f>IF(rolling_transitions[[#This Row],[CURRENT_SEGMENT]]=rolling_transitions[[#This Row],[PREVIOUS_SEGMENT]],1,0)</f>
        <v>1</v>
      </c>
    </row>
    <row r="1581" spans="1:8">
      <c r="A1581">
        <v>139726</v>
      </c>
      <c r="B1581" t="s">
        <v>14</v>
      </c>
      <c r="C1581" t="s">
        <v>13</v>
      </c>
      <c r="D1581" s="1">
        <v>44211</v>
      </c>
      <c r="E1581">
        <v>4</v>
      </c>
      <c r="F1581" s="17">
        <v>3</v>
      </c>
      <c r="G1581">
        <v>49</v>
      </c>
      <c r="H1581">
        <f>IF(rolling_transitions[[#This Row],[CURRENT_SEGMENT]]=rolling_transitions[[#This Row],[PREVIOUS_SEGMENT]],1,0)</f>
        <v>0</v>
      </c>
    </row>
    <row r="1582" spans="1:8">
      <c r="A1582">
        <v>6244</v>
      </c>
      <c r="B1582" t="s">
        <v>13</v>
      </c>
      <c r="C1582" t="s">
        <v>12</v>
      </c>
      <c r="D1582" s="1">
        <v>44211</v>
      </c>
      <c r="E1582">
        <v>3</v>
      </c>
      <c r="F1582" s="17">
        <v>2</v>
      </c>
      <c r="G1582">
        <v>49</v>
      </c>
      <c r="H1582">
        <f>IF(rolling_transitions[[#This Row],[CURRENT_SEGMENT]]=rolling_transitions[[#This Row],[PREVIOUS_SEGMENT]],1,0)</f>
        <v>0</v>
      </c>
    </row>
    <row r="1583" spans="1:8">
      <c r="A1583">
        <v>135113</v>
      </c>
      <c r="B1583" t="s">
        <v>14</v>
      </c>
      <c r="C1583" t="s">
        <v>145</v>
      </c>
      <c r="D1583" s="1">
        <v>44211</v>
      </c>
      <c r="E1583">
        <v>4</v>
      </c>
      <c r="F1583" s="17">
        <v>99</v>
      </c>
      <c r="G1583">
        <v>49</v>
      </c>
      <c r="H1583">
        <f>IF(rolling_transitions[[#This Row],[CURRENT_SEGMENT]]=rolling_transitions[[#This Row],[PREVIOUS_SEGMENT]],1,0)</f>
        <v>0</v>
      </c>
    </row>
    <row r="1584" spans="1:8">
      <c r="A1584">
        <v>583</v>
      </c>
      <c r="B1584" t="s">
        <v>7</v>
      </c>
      <c r="C1584" t="s">
        <v>145</v>
      </c>
      <c r="D1584" s="1">
        <v>44211</v>
      </c>
      <c r="E1584">
        <v>1</v>
      </c>
      <c r="F1584" s="17">
        <v>99</v>
      </c>
      <c r="G1584">
        <v>49</v>
      </c>
      <c r="H1584">
        <f>IF(rolling_transitions[[#This Row],[CURRENT_SEGMENT]]=rolling_transitions[[#This Row],[PREVIOUS_SEGMENT]],1,0)</f>
        <v>0</v>
      </c>
    </row>
    <row r="1585" spans="1:8">
      <c r="A1585">
        <v>142248</v>
      </c>
      <c r="B1585" t="s">
        <v>12</v>
      </c>
      <c r="C1585" t="s">
        <v>7</v>
      </c>
      <c r="D1585" s="1">
        <v>44211</v>
      </c>
      <c r="E1585">
        <v>2</v>
      </c>
      <c r="F1585" s="17">
        <v>1</v>
      </c>
      <c r="G1585">
        <v>49</v>
      </c>
      <c r="H1585">
        <f>IF(rolling_transitions[[#This Row],[CURRENT_SEGMENT]]=rolling_transitions[[#This Row],[PREVIOUS_SEGMENT]],1,0)</f>
        <v>0</v>
      </c>
    </row>
    <row r="1586" spans="1:8">
      <c r="A1586">
        <v>2405766</v>
      </c>
      <c r="B1586" t="s">
        <v>15</v>
      </c>
      <c r="C1586" t="s">
        <v>15</v>
      </c>
      <c r="D1586" s="1">
        <v>44211</v>
      </c>
      <c r="E1586">
        <v>5</v>
      </c>
      <c r="F1586" s="17">
        <v>5</v>
      </c>
      <c r="G1586">
        <v>49</v>
      </c>
      <c r="H1586">
        <f>IF(rolling_transitions[[#This Row],[CURRENT_SEGMENT]]=rolling_transitions[[#This Row],[PREVIOUS_SEGMENT]],1,0)</f>
        <v>1</v>
      </c>
    </row>
    <row r="1587" spans="1:8">
      <c r="A1587">
        <v>1843075</v>
      </c>
      <c r="B1587" t="s">
        <v>12</v>
      </c>
      <c r="C1587" t="s">
        <v>12</v>
      </c>
      <c r="D1587" s="1">
        <v>44463</v>
      </c>
      <c r="E1587">
        <v>2</v>
      </c>
      <c r="F1587" s="17">
        <v>2</v>
      </c>
      <c r="G1587">
        <v>13</v>
      </c>
      <c r="H1587">
        <f>IF(rolling_transitions[[#This Row],[CURRENT_SEGMENT]]=rolling_transitions[[#This Row],[PREVIOUS_SEGMENT]],1,0)</f>
        <v>1</v>
      </c>
    </row>
    <row r="1588" spans="1:8">
      <c r="A1588">
        <v>5650</v>
      </c>
      <c r="B1588" t="s">
        <v>12</v>
      </c>
      <c r="C1588" t="s">
        <v>13</v>
      </c>
      <c r="D1588" s="1">
        <v>44463</v>
      </c>
      <c r="E1588">
        <v>2</v>
      </c>
      <c r="F1588" s="17">
        <v>3</v>
      </c>
      <c r="G1588">
        <v>13</v>
      </c>
      <c r="H1588">
        <f>IF(rolling_transitions[[#This Row],[CURRENT_SEGMENT]]=rolling_transitions[[#This Row],[PREVIOUS_SEGMENT]],1,0)</f>
        <v>0</v>
      </c>
    </row>
    <row r="1589" spans="1:8">
      <c r="A1589">
        <v>129511</v>
      </c>
      <c r="B1589" t="s">
        <v>7</v>
      </c>
      <c r="C1589" t="s">
        <v>12</v>
      </c>
      <c r="D1589" s="1">
        <v>44463</v>
      </c>
      <c r="E1589">
        <v>1</v>
      </c>
      <c r="F1589" s="17">
        <v>2</v>
      </c>
      <c r="G1589">
        <v>13</v>
      </c>
      <c r="H1589">
        <f>IF(rolling_transitions[[#This Row],[CURRENT_SEGMENT]]=rolling_transitions[[#This Row],[PREVIOUS_SEGMENT]],1,0)</f>
        <v>0</v>
      </c>
    </row>
    <row r="1590" spans="1:8">
      <c r="A1590">
        <v>17376</v>
      </c>
      <c r="B1590" t="s">
        <v>15</v>
      </c>
      <c r="C1590" t="s">
        <v>13</v>
      </c>
      <c r="D1590" s="1">
        <v>44463</v>
      </c>
      <c r="E1590">
        <v>5</v>
      </c>
      <c r="F1590" s="17">
        <v>3</v>
      </c>
      <c r="G1590">
        <v>13</v>
      </c>
      <c r="H1590">
        <f>IF(rolling_transitions[[#This Row],[CURRENT_SEGMENT]]=rolling_transitions[[#This Row],[PREVIOUS_SEGMENT]],1,0)</f>
        <v>0</v>
      </c>
    </row>
    <row r="1591" spans="1:8">
      <c r="A1591">
        <v>126932</v>
      </c>
      <c r="B1591" t="s">
        <v>12</v>
      </c>
      <c r="C1591" t="s">
        <v>7</v>
      </c>
      <c r="D1591" s="1">
        <v>44463</v>
      </c>
      <c r="E1591">
        <v>2</v>
      </c>
      <c r="F1591" s="17">
        <v>1</v>
      </c>
      <c r="G1591">
        <v>13</v>
      </c>
      <c r="H1591">
        <f>IF(rolling_transitions[[#This Row],[CURRENT_SEGMENT]]=rolling_transitions[[#This Row],[PREVIOUS_SEGMENT]],1,0)</f>
        <v>0</v>
      </c>
    </row>
    <row r="1592" spans="1:8">
      <c r="A1592">
        <v>19704</v>
      </c>
      <c r="B1592" t="s">
        <v>12</v>
      </c>
      <c r="C1592" t="s">
        <v>15</v>
      </c>
      <c r="D1592" s="1">
        <v>44463</v>
      </c>
      <c r="E1592">
        <v>2</v>
      </c>
      <c r="F1592" s="17">
        <v>5</v>
      </c>
      <c r="G1592">
        <v>13</v>
      </c>
      <c r="H1592">
        <f>IF(rolling_transitions[[#This Row],[CURRENT_SEGMENT]]=rolling_transitions[[#This Row],[PREVIOUS_SEGMENT]],1,0)</f>
        <v>0</v>
      </c>
    </row>
    <row r="1593" spans="1:8">
      <c r="A1593">
        <v>2429545</v>
      </c>
      <c r="B1593" t="s">
        <v>15</v>
      </c>
      <c r="C1593" t="s">
        <v>15</v>
      </c>
      <c r="D1593" s="1">
        <v>44463</v>
      </c>
      <c r="E1593">
        <v>5</v>
      </c>
      <c r="F1593" s="17">
        <v>5</v>
      </c>
      <c r="G1593">
        <v>13</v>
      </c>
      <c r="H1593">
        <f>IF(rolling_transitions[[#This Row],[CURRENT_SEGMENT]]=rolling_transitions[[#This Row],[PREVIOUS_SEGMENT]],1,0)</f>
        <v>1</v>
      </c>
    </row>
    <row r="1594" spans="1:8">
      <c r="A1594">
        <v>206222</v>
      </c>
      <c r="B1594" t="s">
        <v>14</v>
      </c>
      <c r="C1594" t="s">
        <v>145</v>
      </c>
      <c r="D1594" s="1">
        <v>44456</v>
      </c>
      <c r="E1594">
        <v>4</v>
      </c>
      <c r="F1594" s="17">
        <v>99</v>
      </c>
      <c r="G1594">
        <v>14</v>
      </c>
      <c r="H1594">
        <f>IF(rolling_transitions[[#This Row],[CURRENT_SEGMENT]]=rolling_transitions[[#This Row],[PREVIOUS_SEGMENT]],1,0)</f>
        <v>0</v>
      </c>
    </row>
    <row r="1595" spans="1:8">
      <c r="A1595">
        <v>17509</v>
      </c>
      <c r="B1595" t="s">
        <v>15</v>
      </c>
      <c r="C1595" t="s">
        <v>7</v>
      </c>
      <c r="D1595" s="1">
        <v>44456</v>
      </c>
      <c r="E1595">
        <v>5</v>
      </c>
      <c r="F1595" s="17">
        <v>1</v>
      </c>
      <c r="G1595">
        <v>14</v>
      </c>
      <c r="H1595">
        <f>IF(rolling_transitions[[#This Row],[CURRENT_SEGMENT]]=rolling_transitions[[#This Row],[PREVIOUS_SEGMENT]],1,0)</f>
        <v>0</v>
      </c>
    </row>
    <row r="1596" spans="1:8">
      <c r="A1596">
        <v>9667759</v>
      </c>
      <c r="B1596" t="s">
        <v>14</v>
      </c>
      <c r="C1596" t="s">
        <v>14</v>
      </c>
      <c r="D1596" s="1">
        <v>44456</v>
      </c>
      <c r="E1596">
        <v>4</v>
      </c>
      <c r="F1596" s="17">
        <v>4</v>
      </c>
      <c r="G1596">
        <v>14</v>
      </c>
      <c r="H1596">
        <f>IF(rolling_transitions[[#This Row],[CURRENT_SEGMENT]]=rolling_transitions[[#This Row],[PREVIOUS_SEGMENT]],1,0)</f>
        <v>1</v>
      </c>
    </row>
    <row r="1597" spans="1:8">
      <c r="A1597">
        <v>10589545</v>
      </c>
      <c r="B1597" t="s">
        <v>144</v>
      </c>
      <c r="C1597" t="s">
        <v>144</v>
      </c>
      <c r="D1597" s="1">
        <v>44456</v>
      </c>
      <c r="E1597">
        <v>6</v>
      </c>
      <c r="F1597" s="17">
        <v>6</v>
      </c>
      <c r="G1597">
        <v>14</v>
      </c>
      <c r="H1597">
        <f>IF(rolling_transitions[[#This Row],[CURRENT_SEGMENT]]=rolling_transitions[[#This Row],[PREVIOUS_SEGMENT]],1,0)</f>
        <v>1</v>
      </c>
    </row>
    <row r="1598" spans="1:8">
      <c r="A1598">
        <v>130641</v>
      </c>
      <c r="B1598" t="s">
        <v>12</v>
      </c>
      <c r="C1598" t="s">
        <v>7</v>
      </c>
      <c r="D1598" s="1">
        <v>44456</v>
      </c>
      <c r="E1598">
        <v>2</v>
      </c>
      <c r="F1598" s="17">
        <v>1</v>
      </c>
      <c r="G1598">
        <v>14</v>
      </c>
      <c r="H1598">
        <f>IF(rolling_transitions[[#This Row],[CURRENT_SEGMENT]]=rolling_transitions[[#This Row],[PREVIOUS_SEGMENT]],1,0)</f>
        <v>0</v>
      </c>
    </row>
    <row r="1599" spans="1:8">
      <c r="A1599">
        <v>1391</v>
      </c>
      <c r="B1599" t="s">
        <v>12</v>
      </c>
      <c r="C1599" t="s">
        <v>144</v>
      </c>
      <c r="D1599" s="1">
        <v>44456</v>
      </c>
      <c r="E1599">
        <v>2</v>
      </c>
      <c r="F1599" s="17">
        <v>6</v>
      </c>
      <c r="G1599">
        <v>14</v>
      </c>
      <c r="H1599">
        <f>IF(rolling_transitions[[#This Row],[CURRENT_SEGMENT]]=rolling_transitions[[#This Row],[PREVIOUS_SEGMENT]],1,0)</f>
        <v>0</v>
      </c>
    </row>
    <row r="1600" spans="1:8">
      <c r="A1600">
        <v>2948725</v>
      </c>
      <c r="B1600" t="s">
        <v>7</v>
      </c>
      <c r="C1600" t="s">
        <v>7</v>
      </c>
      <c r="D1600" s="1">
        <v>44456</v>
      </c>
      <c r="E1600">
        <v>1</v>
      </c>
      <c r="F1600" s="17">
        <v>1</v>
      </c>
      <c r="G1600">
        <v>14</v>
      </c>
      <c r="H1600">
        <f>IF(rolling_transitions[[#This Row],[CURRENT_SEGMENT]]=rolling_transitions[[#This Row],[PREVIOUS_SEGMENT]],1,0)</f>
        <v>1</v>
      </c>
    </row>
    <row r="1601" spans="1:8">
      <c r="A1601">
        <v>60504</v>
      </c>
      <c r="B1601" t="s">
        <v>15</v>
      </c>
      <c r="C1601" t="s">
        <v>12</v>
      </c>
      <c r="D1601" s="1">
        <v>44456</v>
      </c>
      <c r="E1601">
        <v>5</v>
      </c>
      <c r="F1601" s="17">
        <v>2</v>
      </c>
      <c r="G1601">
        <v>14</v>
      </c>
      <c r="H1601">
        <f>IF(rolling_transitions[[#This Row],[CURRENT_SEGMENT]]=rolling_transitions[[#This Row],[PREVIOUS_SEGMENT]],1,0)</f>
        <v>0</v>
      </c>
    </row>
    <row r="1602" spans="1:8">
      <c r="A1602">
        <v>81485</v>
      </c>
      <c r="B1602" t="s">
        <v>13</v>
      </c>
      <c r="C1602" t="s">
        <v>7</v>
      </c>
      <c r="D1602" s="1">
        <v>44456</v>
      </c>
      <c r="E1602">
        <v>3</v>
      </c>
      <c r="F1602" s="17">
        <v>1</v>
      </c>
      <c r="G1602">
        <v>14</v>
      </c>
      <c r="H1602">
        <f>IF(rolling_transitions[[#This Row],[CURRENT_SEGMENT]]=rolling_transitions[[#This Row],[PREVIOUS_SEGMENT]],1,0)</f>
        <v>0</v>
      </c>
    </row>
    <row r="1603" spans="1:8">
      <c r="A1603">
        <v>17269</v>
      </c>
      <c r="B1603" t="s">
        <v>15</v>
      </c>
      <c r="C1603" t="s">
        <v>13</v>
      </c>
      <c r="D1603" s="1">
        <v>44456</v>
      </c>
      <c r="E1603">
        <v>5</v>
      </c>
      <c r="F1603" s="17">
        <v>3</v>
      </c>
      <c r="G1603">
        <v>14</v>
      </c>
      <c r="H1603">
        <f>IF(rolling_transitions[[#This Row],[CURRENT_SEGMENT]]=rolling_transitions[[#This Row],[PREVIOUS_SEGMENT]],1,0)</f>
        <v>0</v>
      </c>
    </row>
    <row r="1604" spans="1:8">
      <c r="A1604">
        <v>2376983</v>
      </c>
      <c r="B1604" t="s">
        <v>15</v>
      </c>
      <c r="C1604" t="s">
        <v>15</v>
      </c>
      <c r="D1604" s="1">
        <v>44456</v>
      </c>
      <c r="E1604">
        <v>5</v>
      </c>
      <c r="F1604" s="17">
        <v>5</v>
      </c>
      <c r="G1604">
        <v>14</v>
      </c>
      <c r="H1604">
        <f>IF(rolling_transitions[[#This Row],[CURRENT_SEGMENT]]=rolling_transitions[[#This Row],[PREVIOUS_SEGMENT]],1,0)</f>
        <v>1</v>
      </c>
    </row>
    <row r="1605" spans="1:8">
      <c r="A1605">
        <v>238596</v>
      </c>
      <c r="B1605" t="s">
        <v>14</v>
      </c>
      <c r="C1605" t="s">
        <v>15</v>
      </c>
      <c r="D1605" s="1">
        <v>44456</v>
      </c>
      <c r="E1605">
        <v>4</v>
      </c>
      <c r="F1605" s="17">
        <v>5</v>
      </c>
      <c r="G1605">
        <v>14</v>
      </c>
      <c r="H1605">
        <f>IF(rolling_transitions[[#This Row],[CURRENT_SEGMENT]]=rolling_transitions[[#This Row],[PREVIOUS_SEGMENT]],1,0)</f>
        <v>0</v>
      </c>
    </row>
    <row r="1606" spans="1:8">
      <c r="A1606">
        <v>165782</v>
      </c>
      <c r="B1606" t="s">
        <v>14</v>
      </c>
      <c r="C1606" t="s">
        <v>13</v>
      </c>
      <c r="D1606" s="1">
        <v>44456</v>
      </c>
      <c r="E1606">
        <v>4</v>
      </c>
      <c r="F1606" s="17">
        <v>3</v>
      </c>
      <c r="G1606">
        <v>14</v>
      </c>
      <c r="H1606">
        <f>IF(rolling_transitions[[#This Row],[CURRENT_SEGMENT]]=rolling_transitions[[#This Row],[PREVIOUS_SEGMENT]],1,0)</f>
        <v>0</v>
      </c>
    </row>
    <row r="1607" spans="1:8">
      <c r="A1607">
        <v>10239</v>
      </c>
      <c r="B1607" t="s">
        <v>12</v>
      </c>
      <c r="C1607" t="s">
        <v>145</v>
      </c>
      <c r="D1607" s="1">
        <v>44456</v>
      </c>
      <c r="E1607">
        <v>2</v>
      </c>
      <c r="F1607" s="17">
        <v>99</v>
      </c>
      <c r="G1607">
        <v>14</v>
      </c>
      <c r="H1607">
        <f>IF(rolling_transitions[[#This Row],[CURRENT_SEGMENT]]=rolling_transitions[[#This Row],[PREVIOUS_SEGMENT]],1,0)</f>
        <v>0</v>
      </c>
    </row>
    <row r="1608" spans="1:8">
      <c r="A1608">
        <v>13066</v>
      </c>
      <c r="B1608" t="s">
        <v>14</v>
      </c>
      <c r="C1608" t="s">
        <v>7</v>
      </c>
      <c r="D1608" s="1">
        <v>44456</v>
      </c>
      <c r="E1608">
        <v>4</v>
      </c>
      <c r="F1608" s="17">
        <v>1</v>
      </c>
      <c r="G1608">
        <v>14</v>
      </c>
      <c r="H1608">
        <f>IF(rolling_transitions[[#This Row],[CURRENT_SEGMENT]]=rolling_transitions[[#This Row],[PREVIOUS_SEGMENT]],1,0)</f>
        <v>0</v>
      </c>
    </row>
    <row r="1609" spans="1:8">
      <c r="A1609">
        <v>245240</v>
      </c>
      <c r="B1609" t="s">
        <v>12</v>
      </c>
      <c r="C1609" t="s">
        <v>14</v>
      </c>
      <c r="D1609" s="1">
        <v>44456</v>
      </c>
      <c r="E1609">
        <v>2</v>
      </c>
      <c r="F1609" s="17">
        <v>4</v>
      </c>
      <c r="G1609">
        <v>14</v>
      </c>
      <c r="H1609">
        <f>IF(rolling_transitions[[#This Row],[CURRENT_SEGMENT]]=rolling_transitions[[#This Row],[PREVIOUS_SEGMENT]],1,0)</f>
        <v>0</v>
      </c>
    </row>
    <row r="1610" spans="1:8">
      <c r="A1610">
        <v>224053</v>
      </c>
      <c r="B1610" t="s">
        <v>14</v>
      </c>
      <c r="C1610" t="s">
        <v>12</v>
      </c>
      <c r="D1610" s="1">
        <v>44456</v>
      </c>
      <c r="E1610">
        <v>4</v>
      </c>
      <c r="F1610" s="17">
        <v>2</v>
      </c>
      <c r="G1610">
        <v>14</v>
      </c>
      <c r="H1610">
        <f>IF(rolling_transitions[[#This Row],[CURRENT_SEGMENT]]=rolling_transitions[[#This Row],[PREVIOUS_SEGMENT]],1,0)</f>
        <v>0</v>
      </c>
    </row>
    <row r="1611" spans="1:8">
      <c r="A1611">
        <v>517653</v>
      </c>
      <c r="B1611" t="s">
        <v>144</v>
      </c>
      <c r="C1611" t="s">
        <v>15</v>
      </c>
      <c r="D1611" s="1">
        <v>44456</v>
      </c>
      <c r="E1611">
        <v>6</v>
      </c>
      <c r="F1611" s="17">
        <v>5</v>
      </c>
      <c r="G1611">
        <v>14</v>
      </c>
      <c r="H1611">
        <f>IF(rolling_transitions[[#This Row],[CURRENT_SEGMENT]]=rolling_transitions[[#This Row],[PREVIOUS_SEGMENT]],1,0)</f>
        <v>0</v>
      </c>
    </row>
    <row r="1612" spans="1:8">
      <c r="A1612">
        <v>732310</v>
      </c>
      <c r="B1612" t="s">
        <v>15</v>
      </c>
      <c r="C1612" t="s">
        <v>14</v>
      </c>
      <c r="D1612" s="1">
        <v>44456</v>
      </c>
      <c r="E1612">
        <v>5</v>
      </c>
      <c r="F1612" s="17">
        <v>4</v>
      </c>
      <c r="G1612">
        <v>14</v>
      </c>
      <c r="H1612">
        <f>IF(rolling_transitions[[#This Row],[CURRENT_SEGMENT]]=rolling_transitions[[#This Row],[PREVIOUS_SEGMENT]],1,0)</f>
        <v>0</v>
      </c>
    </row>
    <row r="1613" spans="1:8">
      <c r="A1613">
        <v>7811</v>
      </c>
      <c r="B1613" t="s">
        <v>13</v>
      </c>
      <c r="C1613" t="s">
        <v>12</v>
      </c>
      <c r="D1613" s="1">
        <v>44456</v>
      </c>
      <c r="E1613">
        <v>3</v>
      </c>
      <c r="F1613" s="17">
        <v>2</v>
      </c>
      <c r="G1613">
        <v>14</v>
      </c>
      <c r="H1613">
        <f>IF(rolling_transitions[[#This Row],[CURRENT_SEGMENT]]=rolling_transitions[[#This Row],[PREVIOUS_SEGMENT]],1,0)</f>
        <v>0</v>
      </c>
    </row>
    <row r="1614" spans="1:8">
      <c r="A1614">
        <v>1842070</v>
      </c>
      <c r="B1614" t="s">
        <v>12</v>
      </c>
      <c r="C1614" t="s">
        <v>12</v>
      </c>
      <c r="D1614" s="1">
        <v>44456</v>
      </c>
      <c r="E1614">
        <v>2</v>
      </c>
      <c r="F1614" s="17">
        <v>2</v>
      </c>
      <c r="G1614">
        <v>14</v>
      </c>
      <c r="H1614">
        <f>IF(rolling_transitions[[#This Row],[CURRENT_SEGMENT]]=rolling_transitions[[#This Row],[PREVIOUS_SEGMENT]],1,0)</f>
        <v>1</v>
      </c>
    </row>
    <row r="1615" spans="1:8">
      <c r="A1615">
        <v>2037401</v>
      </c>
      <c r="B1615" t="s">
        <v>12</v>
      </c>
      <c r="C1615" t="s">
        <v>12</v>
      </c>
      <c r="D1615" s="1">
        <v>44190</v>
      </c>
      <c r="E1615">
        <v>2</v>
      </c>
      <c r="F1615" s="17">
        <v>2</v>
      </c>
      <c r="G1615">
        <v>52</v>
      </c>
      <c r="H1615">
        <f>IF(rolling_transitions[[#This Row],[CURRENT_SEGMENT]]=rolling_transitions[[#This Row],[PREVIOUS_SEGMENT]],1,0)</f>
        <v>1</v>
      </c>
    </row>
    <row r="1616" spans="1:8">
      <c r="A1616">
        <v>25734</v>
      </c>
      <c r="B1616" t="s">
        <v>12</v>
      </c>
      <c r="C1616" t="s">
        <v>15</v>
      </c>
      <c r="D1616" s="1">
        <v>44190</v>
      </c>
      <c r="E1616">
        <v>2</v>
      </c>
      <c r="F1616" s="17">
        <v>5</v>
      </c>
      <c r="G1616">
        <v>52</v>
      </c>
      <c r="H1616">
        <f>IF(rolling_transitions[[#This Row],[CURRENT_SEGMENT]]=rolling_transitions[[#This Row],[PREVIOUS_SEGMENT]],1,0)</f>
        <v>0</v>
      </c>
    </row>
    <row r="1617" spans="1:8">
      <c r="A1617">
        <v>667020</v>
      </c>
      <c r="B1617" t="s">
        <v>15</v>
      </c>
      <c r="C1617" t="s">
        <v>14</v>
      </c>
      <c r="D1617" s="1">
        <v>44190</v>
      </c>
      <c r="E1617">
        <v>5</v>
      </c>
      <c r="F1617" s="17">
        <v>4</v>
      </c>
      <c r="G1617">
        <v>52</v>
      </c>
      <c r="H1617">
        <f>IF(rolling_transitions[[#This Row],[CURRENT_SEGMENT]]=rolling_transitions[[#This Row],[PREVIOUS_SEGMENT]],1,0)</f>
        <v>0</v>
      </c>
    </row>
    <row r="1618" spans="1:8">
      <c r="A1618">
        <v>34613</v>
      </c>
      <c r="B1618" t="s">
        <v>7</v>
      </c>
      <c r="C1618" t="s">
        <v>14</v>
      </c>
      <c r="D1618" s="1">
        <v>44190</v>
      </c>
      <c r="E1618">
        <v>1</v>
      </c>
      <c r="F1618" s="17">
        <v>4</v>
      </c>
      <c r="G1618">
        <v>52</v>
      </c>
      <c r="H1618">
        <f>IF(rolling_transitions[[#This Row],[CURRENT_SEGMENT]]=rolling_transitions[[#This Row],[PREVIOUS_SEGMENT]],1,0)</f>
        <v>0</v>
      </c>
    </row>
    <row r="1619" spans="1:8">
      <c r="A1619">
        <v>14645</v>
      </c>
      <c r="B1619" t="s">
        <v>15</v>
      </c>
      <c r="C1619" t="s">
        <v>13</v>
      </c>
      <c r="D1619" s="1">
        <v>44190</v>
      </c>
      <c r="E1619">
        <v>5</v>
      </c>
      <c r="F1619" s="17">
        <v>3</v>
      </c>
      <c r="G1619">
        <v>52</v>
      </c>
      <c r="H1619">
        <f>IF(rolling_transitions[[#This Row],[CURRENT_SEGMENT]]=rolling_transitions[[#This Row],[PREVIOUS_SEGMENT]],1,0)</f>
        <v>0</v>
      </c>
    </row>
    <row r="1620" spans="1:8">
      <c r="A1620">
        <v>430293</v>
      </c>
      <c r="B1620" t="s">
        <v>14</v>
      </c>
      <c r="C1620" t="s">
        <v>144</v>
      </c>
      <c r="D1620" s="1">
        <v>44190</v>
      </c>
      <c r="E1620">
        <v>4</v>
      </c>
      <c r="F1620" s="17">
        <v>6</v>
      </c>
      <c r="G1620">
        <v>52</v>
      </c>
      <c r="H1620">
        <f>IF(rolling_transitions[[#This Row],[CURRENT_SEGMENT]]=rolling_transitions[[#This Row],[PREVIOUS_SEGMENT]],1,0)</f>
        <v>0</v>
      </c>
    </row>
    <row r="1621" spans="1:8">
      <c r="A1621">
        <v>17</v>
      </c>
      <c r="B1621" t="s">
        <v>13</v>
      </c>
      <c r="C1621" t="s">
        <v>144</v>
      </c>
      <c r="D1621" s="1">
        <v>44190</v>
      </c>
      <c r="E1621">
        <v>3</v>
      </c>
      <c r="F1621" s="17">
        <v>6</v>
      </c>
      <c r="G1621">
        <v>52</v>
      </c>
      <c r="H1621">
        <f>IF(rolling_transitions[[#This Row],[CURRENT_SEGMENT]]=rolling_transitions[[#This Row],[PREVIOUS_SEGMENT]],1,0)</f>
        <v>0</v>
      </c>
    </row>
    <row r="1622" spans="1:8">
      <c r="A1622">
        <v>127152</v>
      </c>
      <c r="B1622" t="s">
        <v>12</v>
      </c>
      <c r="C1622" t="s">
        <v>7</v>
      </c>
      <c r="D1622" s="1">
        <v>44190</v>
      </c>
      <c r="E1622">
        <v>2</v>
      </c>
      <c r="F1622" s="17">
        <v>1</v>
      </c>
      <c r="G1622">
        <v>52</v>
      </c>
      <c r="H1622">
        <f>IF(rolling_transitions[[#This Row],[CURRENT_SEGMENT]]=rolling_transitions[[#This Row],[PREVIOUS_SEGMENT]],1,0)</f>
        <v>0</v>
      </c>
    </row>
    <row r="1623" spans="1:8">
      <c r="A1623">
        <v>1272</v>
      </c>
      <c r="B1623" t="s">
        <v>7</v>
      </c>
      <c r="C1623" t="s">
        <v>15</v>
      </c>
      <c r="D1623" s="1">
        <v>44190</v>
      </c>
      <c r="E1623">
        <v>1</v>
      </c>
      <c r="F1623" s="17">
        <v>5</v>
      </c>
      <c r="G1623">
        <v>52</v>
      </c>
      <c r="H1623">
        <f>IF(rolling_transitions[[#This Row],[CURRENT_SEGMENT]]=rolling_transitions[[#This Row],[PREVIOUS_SEGMENT]],1,0)</f>
        <v>0</v>
      </c>
    </row>
    <row r="1624" spans="1:8">
      <c r="A1624">
        <v>271294</v>
      </c>
      <c r="B1624" t="s">
        <v>14</v>
      </c>
      <c r="C1624" t="s">
        <v>15</v>
      </c>
      <c r="D1624" s="1">
        <v>44190</v>
      </c>
      <c r="E1624">
        <v>4</v>
      </c>
      <c r="F1624" s="17">
        <v>5</v>
      </c>
      <c r="G1624">
        <v>52</v>
      </c>
      <c r="H1624">
        <f>IF(rolling_transitions[[#This Row],[CURRENT_SEGMENT]]=rolling_transitions[[#This Row],[PREVIOUS_SEGMENT]],1,0)</f>
        <v>0</v>
      </c>
    </row>
    <row r="1625" spans="1:8">
      <c r="A1625">
        <v>50956</v>
      </c>
      <c r="B1625" t="s">
        <v>15</v>
      </c>
      <c r="C1625" t="s">
        <v>12</v>
      </c>
      <c r="D1625" s="1">
        <v>44190</v>
      </c>
      <c r="E1625">
        <v>5</v>
      </c>
      <c r="F1625" s="17">
        <v>2</v>
      </c>
      <c r="G1625">
        <v>52</v>
      </c>
      <c r="H1625">
        <f>IF(rolling_transitions[[#This Row],[CURRENT_SEGMENT]]=rolling_transitions[[#This Row],[PREVIOUS_SEGMENT]],1,0)</f>
        <v>0</v>
      </c>
    </row>
    <row r="1626" spans="1:8">
      <c r="A1626">
        <v>2250</v>
      </c>
      <c r="B1626" t="s">
        <v>12</v>
      </c>
      <c r="C1626" t="s">
        <v>144</v>
      </c>
      <c r="D1626" s="1">
        <v>44190</v>
      </c>
      <c r="E1626">
        <v>2</v>
      </c>
      <c r="F1626" s="17">
        <v>6</v>
      </c>
      <c r="G1626">
        <v>52</v>
      </c>
      <c r="H1626">
        <f>IF(rolling_transitions[[#This Row],[CURRENT_SEGMENT]]=rolling_transitions[[#This Row],[PREVIOUS_SEGMENT]],1,0)</f>
        <v>0</v>
      </c>
    </row>
    <row r="1627" spans="1:8">
      <c r="A1627">
        <v>478909</v>
      </c>
      <c r="B1627" t="s">
        <v>144</v>
      </c>
      <c r="C1627" t="s">
        <v>15</v>
      </c>
      <c r="D1627" s="1">
        <v>44190</v>
      </c>
      <c r="E1627">
        <v>6</v>
      </c>
      <c r="F1627" s="17">
        <v>5</v>
      </c>
      <c r="G1627">
        <v>52</v>
      </c>
      <c r="H1627">
        <f>IF(rolling_transitions[[#This Row],[CURRENT_SEGMENT]]=rolling_transitions[[#This Row],[PREVIOUS_SEGMENT]],1,0)</f>
        <v>0</v>
      </c>
    </row>
    <row r="1628" spans="1:8">
      <c r="A1628">
        <v>213631</v>
      </c>
      <c r="B1628" t="s">
        <v>14</v>
      </c>
      <c r="C1628" t="s">
        <v>12</v>
      </c>
      <c r="D1628" s="1">
        <v>44190</v>
      </c>
      <c r="E1628">
        <v>4</v>
      </c>
      <c r="F1628" s="17">
        <v>2</v>
      </c>
      <c r="G1628">
        <v>52</v>
      </c>
      <c r="H1628">
        <f>IF(rolling_transitions[[#This Row],[CURRENT_SEGMENT]]=rolling_transitions[[#This Row],[PREVIOUS_SEGMENT]],1,0)</f>
        <v>0</v>
      </c>
    </row>
    <row r="1629" spans="1:8">
      <c r="A1629">
        <v>737</v>
      </c>
      <c r="B1629" t="s">
        <v>13</v>
      </c>
      <c r="C1629" t="s">
        <v>15</v>
      </c>
      <c r="D1629" s="1">
        <v>44190</v>
      </c>
      <c r="E1629">
        <v>3</v>
      </c>
      <c r="F1629" s="17">
        <v>5</v>
      </c>
      <c r="G1629">
        <v>52</v>
      </c>
      <c r="H1629">
        <f>IF(rolling_transitions[[#This Row],[CURRENT_SEGMENT]]=rolling_transitions[[#This Row],[PREVIOUS_SEGMENT]],1,0)</f>
        <v>0</v>
      </c>
    </row>
    <row r="1630" spans="1:8">
      <c r="A1630">
        <v>9394279</v>
      </c>
      <c r="B1630" t="s">
        <v>14</v>
      </c>
      <c r="C1630" t="s">
        <v>14</v>
      </c>
      <c r="D1630" s="1">
        <v>44190</v>
      </c>
      <c r="E1630">
        <v>4</v>
      </c>
      <c r="F1630" s="17">
        <v>4</v>
      </c>
      <c r="G1630">
        <v>52</v>
      </c>
      <c r="H1630">
        <f>IF(rolling_transitions[[#This Row],[CURRENT_SEGMENT]]=rolling_transitions[[#This Row],[PREVIOUS_SEGMENT]],1,0)</f>
        <v>1</v>
      </c>
    </row>
    <row r="1631" spans="1:8">
      <c r="A1631">
        <v>180560</v>
      </c>
      <c r="B1631" t="s">
        <v>7</v>
      </c>
      <c r="C1631" t="s">
        <v>12</v>
      </c>
      <c r="D1631" s="1">
        <v>44190</v>
      </c>
      <c r="E1631">
        <v>1</v>
      </c>
      <c r="F1631" s="17">
        <v>2</v>
      </c>
      <c r="G1631">
        <v>52</v>
      </c>
      <c r="H1631">
        <f>IF(rolling_transitions[[#This Row],[CURRENT_SEGMENT]]=rolling_transitions[[#This Row],[PREVIOUS_SEGMENT]],1,0)</f>
        <v>0</v>
      </c>
    </row>
    <row r="1632" spans="1:8">
      <c r="A1632">
        <v>132457</v>
      </c>
      <c r="B1632" t="s">
        <v>14</v>
      </c>
      <c r="C1632" t="s">
        <v>13</v>
      </c>
      <c r="D1632" s="1">
        <v>44190</v>
      </c>
      <c r="E1632">
        <v>4</v>
      </c>
      <c r="F1632" s="17">
        <v>3</v>
      </c>
      <c r="G1632">
        <v>52</v>
      </c>
      <c r="H1632">
        <f>IF(rolling_transitions[[#This Row],[CURRENT_SEGMENT]]=rolling_transitions[[#This Row],[PREVIOUS_SEGMENT]],1,0)</f>
        <v>0</v>
      </c>
    </row>
    <row r="1633" spans="1:8">
      <c r="A1633">
        <v>10074</v>
      </c>
      <c r="B1633" t="s">
        <v>14</v>
      </c>
      <c r="C1633" t="s">
        <v>7</v>
      </c>
      <c r="D1633" s="1">
        <v>44190</v>
      </c>
      <c r="E1633">
        <v>4</v>
      </c>
      <c r="F1633" s="17">
        <v>1</v>
      </c>
      <c r="G1633">
        <v>52</v>
      </c>
      <c r="H1633">
        <f>IF(rolling_transitions[[#This Row],[CURRENT_SEGMENT]]=rolling_transitions[[#This Row],[PREVIOUS_SEGMENT]],1,0)</f>
        <v>0</v>
      </c>
    </row>
    <row r="1634" spans="1:8">
      <c r="A1634">
        <v>3226891</v>
      </c>
      <c r="B1634" t="s">
        <v>7</v>
      </c>
      <c r="C1634" t="s">
        <v>7</v>
      </c>
      <c r="D1634" s="1">
        <v>44190</v>
      </c>
      <c r="E1634">
        <v>1</v>
      </c>
      <c r="F1634" s="17">
        <v>1</v>
      </c>
      <c r="G1634">
        <v>52</v>
      </c>
      <c r="H1634">
        <f>IF(rolling_transitions[[#This Row],[CURRENT_SEGMENT]]=rolling_transitions[[#This Row],[PREVIOUS_SEGMENT]],1,0)</f>
        <v>1</v>
      </c>
    </row>
    <row r="1635" spans="1:8">
      <c r="A1635">
        <v>10590</v>
      </c>
      <c r="B1635" t="s">
        <v>12</v>
      </c>
      <c r="C1635" t="s">
        <v>145</v>
      </c>
      <c r="D1635" s="1">
        <v>44190</v>
      </c>
      <c r="E1635">
        <v>2</v>
      </c>
      <c r="F1635" s="17">
        <v>99</v>
      </c>
      <c r="G1635">
        <v>52</v>
      </c>
      <c r="H1635">
        <f>IF(rolling_transitions[[#This Row],[CURRENT_SEGMENT]]=rolling_transitions[[#This Row],[PREVIOUS_SEGMENT]],1,0)</f>
        <v>0</v>
      </c>
    </row>
    <row r="1636" spans="1:8">
      <c r="A1636">
        <v>399901</v>
      </c>
      <c r="B1636" t="s">
        <v>12</v>
      </c>
      <c r="C1636" t="s">
        <v>14</v>
      </c>
      <c r="D1636" s="1">
        <v>44190</v>
      </c>
      <c r="E1636">
        <v>2</v>
      </c>
      <c r="F1636" s="17">
        <v>4</v>
      </c>
      <c r="G1636">
        <v>52</v>
      </c>
      <c r="H1636">
        <f>IF(rolling_transitions[[#This Row],[CURRENT_SEGMENT]]=rolling_transitions[[#This Row],[PREVIOUS_SEGMENT]],1,0)</f>
        <v>0</v>
      </c>
    </row>
    <row r="1637" spans="1:8">
      <c r="A1637">
        <v>122</v>
      </c>
      <c r="B1637" t="s">
        <v>13</v>
      </c>
      <c r="C1637" t="s">
        <v>145</v>
      </c>
      <c r="D1637" s="1">
        <v>44190</v>
      </c>
      <c r="E1637">
        <v>3</v>
      </c>
      <c r="F1637" s="17">
        <v>99</v>
      </c>
      <c r="G1637">
        <v>52</v>
      </c>
      <c r="H1637">
        <f>IF(rolling_transitions[[#This Row],[CURRENT_SEGMENT]]=rolling_transitions[[#This Row],[PREVIOUS_SEGMENT]],1,0)</f>
        <v>0</v>
      </c>
    </row>
    <row r="1638" spans="1:8">
      <c r="A1638">
        <v>680</v>
      </c>
      <c r="B1638" t="s">
        <v>7</v>
      </c>
      <c r="C1638" t="s">
        <v>145</v>
      </c>
      <c r="D1638" s="1">
        <v>44190</v>
      </c>
      <c r="E1638">
        <v>1</v>
      </c>
      <c r="F1638" s="17">
        <v>99</v>
      </c>
      <c r="G1638">
        <v>52</v>
      </c>
      <c r="H1638">
        <f>IF(rolling_transitions[[#This Row],[CURRENT_SEGMENT]]=rolling_transitions[[#This Row],[PREVIOUS_SEGMENT]],1,0)</f>
        <v>0</v>
      </c>
    </row>
    <row r="1639" spans="1:8">
      <c r="A1639">
        <v>61345</v>
      </c>
      <c r="B1639" t="s">
        <v>13</v>
      </c>
      <c r="C1639" t="s">
        <v>7</v>
      </c>
      <c r="D1639" s="1">
        <v>44190</v>
      </c>
      <c r="E1639">
        <v>3</v>
      </c>
      <c r="F1639" s="17">
        <v>1</v>
      </c>
      <c r="G1639">
        <v>52</v>
      </c>
      <c r="H1639">
        <f>IF(rolling_transitions[[#This Row],[CURRENT_SEGMENT]]=rolling_transitions[[#This Row],[PREVIOUS_SEGMENT]],1,0)</f>
        <v>0</v>
      </c>
    </row>
    <row r="1640" spans="1:8">
      <c r="A1640">
        <v>58</v>
      </c>
      <c r="B1640" t="s">
        <v>7</v>
      </c>
      <c r="C1640" t="s">
        <v>144</v>
      </c>
      <c r="D1640" s="1">
        <v>44190</v>
      </c>
      <c r="E1640">
        <v>1</v>
      </c>
      <c r="F1640" s="17">
        <v>6</v>
      </c>
      <c r="G1640">
        <v>52</v>
      </c>
      <c r="H1640">
        <f>IF(rolling_transitions[[#This Row],[CURRENT_SEGMENT]]=rolling_transitions[[#This Row],[PREVIOUS_SEGMENT]],1,0)</f>
        <v>0</v>
      </c>
    </row>
    <row r="1641" spans="1:8">
      <c r="A1641">
        <v>10294874</v>
      </c>
      <c r="B1641" t="s">
        <v>144</v>
      </c>
      <c r="C1641" t="s">
        <v>144</v>
      </c>
      <c r="D1641" s="1">
        <v>44190</v>
      </c>
      <c r="E1641">
        <v>6</v>
      </c>
      <c r="F1641" s="17">
        <v>6</v>
      </c>
      <c r="G1641">
        <v>52</v>
      </c>
      <c r="H1641">
        <f>IF(rolling_transitions[[#This Row],[CURRENT_SEGMENT]]=rolling_transitions[[#This Row],[PREVIOUS_SEGMENT]],1,0)</f>
        <v>1</v>
      </c>
    </row>
    <row r="1642" spans="1:8">
      <c r="A1642">
        <v>5554</v>
      </c>
      <c r="B1642" t="s">
        <v>12</v>
      </c>
      <c r="C1642" t="s">
        <v>13</v>
      </c>
      <c r="D1642" s="1">
        <v>44190</v>
      </c>
      <c r="E1642">
        <v>2</v>
      </c>
      <c r="F1642" s="17">
        <v>3</v>
      </c>
      <c r="G1642">
        <v>52</v>
      </c>
      <c r="H1642">
        <f>IF(rolling_transitions[[#This Row],[CURRENT_SEGMENT]]=rolling_transitions[[#This Row],[PREVIOUS_SEGMENT]],1,0)</f>
        <v>0</v>
      </c>
    </row>
    <row r="1643" spans="1:8">
      <c r="A1643">
        <v>1859878</v>
      </c>
      <c r="B1643" t="s">
        <v>13</v>
      </c>
      <c r="C1643" t="s">
        <v>13</v>
      </c>
      <c r="D1643" s="1">
        <v>44190</v>
      </c>
      <c r="E1643">
        <v>3</v>
      </c>
      <c r="F1643" s="17">
        <v>3</v>
      </c>
      <c r="G1643">
        <v>52</v>
      </c>
      <c r="H1643">
        <f>IF(rolling_transitions[[#This Row],[CURRENT_SEGMENT]]=rolling_transitions[[#This Row],[PREVIOUS_SEGMENT]],1,0)</f>
        <v>1</v>
      </c>
    </row>
    <row r="1644" spans="1:8">
      <c r="A1644">
        <v>121519</v>
      </c>
      <c r="B1644" t="s">
        <v>7</v>
      </c>
      <c r="C1644" t="s">
        <v>13</v>
      </c>
      <c r="D1644" s="1">
        <v>44190</v>
      </c>
      <c r="E1644">
        <v>1</v>
      </c>
      <c r="F1644" s="17">
        <v>3</v>
      </c>
      <c r="G1644">
        <v>52</v>
      </c>
      <c r="H1644">
        <f>IF(rolling_transitions[[#This Row],[CURRENT_SEGMENT]]=rolling_transitions[[#This Row],[PREVIOUS_SEGMENT]],1,0)</f>
        <v>0</v>
      </c>
    </row>
    <row r="1645" spans="1:8">
      <c r="A1645">
        <v>2242980</v>
      </c>
      <c r="B1645" t="s">
        <v>15</v>
      </c>
      <c r="C1645" t="s">
        <v>15</v>
      </c>
      <c r="D1645" s="1">
        <v>44190</v>
      </c>
      <c r="E1645">
        <v>5</v>
      </c>
      <c r="F1645" s="17">
        <v>5</v>
      </c>
      <c r="G1645">
        <v>52</v>
      </c>
      <c r="H1645">
        <f>IF(rolling_transitions[[#This Row],[CURRENT_SEGMENT]]=rolling_transitions[[#This Row],[PREVIOUS_SEGMENT]],1,0)</f>
        <v>1</v>
      </c>
    </row>
    <row r="1646" spans="1:8">
      <c r="A1646">
        <v>6324</v>
      </c>
      <c r="B1646" t="s">
        <v>13</v>
      </c>
      <c r="C1646" t="s">
        <v>12</v>
      </c>
      <c r="D1646" s="1">
        <v>44190</v>
      </c>
      <c r="E1646">
        <v>3</v>
      </c>
      <c r="F1646" s="17">
        <v>2</v>
      </c>
      <c r="G1646">
        <v>52</v>
      </c>
      <c r="H1646">
        <f>IF(rolling_transitions[[#This Row],[CURRENT_SEGMENT]]=rolling_transitions[[#This Row],[PREVIOUS_SEGMENT]],1,0)</f>
        <v>0</v>
      </c>
    </row>
    <row r="1647" spans="1:8">
      <c r="A1647">
        <v>177473</v>
      </c>
      <c r="B1647" t="s">
        <v>14</v>
      </c>
      <c r="C1647" t="s">
        <v>145</v>
      </c>
      <c r="D1647" s="1">
        <v>44190</v>
      </c>
      <c r="E1647">
        <v>4</v>
      </c>
      <c r="F1647" s="17">
        <v>99</v>
      </c>
      <c r="G1647">
        <v>52</v>
      </c>
      <c r="H1647">
        <f>IF(rolling_transitions[[#This Row],[CURRENT_SEGMENT]]=rolling_transitions[[#This Row],[PREVIOUS_SEGMENT]],1,0)</f>
        <v>0</v>
      </c>
    </row>
    <row r="1648" spans="1:8">
      <c r="A1648">
        <v>148147</v>
      </c>
      <c r="B1648" t="s">
        <v>7</v>
      </c>
      <c r="C1648" t="s">
        <v>12</v>
      </c>
      <c r="D1648" s="1">
        <v>44302</v>
      </c>
      <c r="E1648">
        <v>1</v>
      </c>
      <c r="F1648" s="17">
        <v>2</v>
      </c>
      <c r="G1648">
        <v>36</v>
      </c>
      <c r="H1648">
        <f>IF(rolling_transitions[[#This Row],[CURRENT_SEGMENT]]=rolling_transitions[[#This Row],[PREVIOUS_SEGMENT]],1,0)</f>
        <v>0</v>
      </c>
    </row>
    <row r="1649" spans="1:8">
      <c r="A1649">
        <v>3224775</v>
      </c>
      <c r="B1649" t="s">
        <v>7</v>
      </c>
      <c r="C1649" t="s">
        <v>7</v>
      </c>
      <c r="D1649" s="1">
        <v>44302</v>
      </c>
      <c r="E1649">
        <v>1</v>
      </c>
      <c r="F1649" s="17">
        <v>1</v>
      </c>
      <c r="G1649">
        <v>36</v>
      </c>
      <c r="H1649">
        <f>IF(rolling_transitions[[#This Row],[CURRENT_SEGMENT]]=rolling_transitions[[#This Row],[PREVIOUS_SEGMENT]],1,0)</f>
        <v>1</v>
      </c>
    </row>
    <row r="1650" spans="1:8">
      <c r="A1650">
        <v>251793</v>
      </c>
      <c r="B1650" t="s">
        <v>12</v>
      </c>
      <c r="C1650" t="s">
        <v>14</v>
      </c>
      <c r="D1650" s="1">
        <v>44302</v>
      </c>
      <c r="E1650">
        <v>2</v>
      </c>
      <c r="F1650" s="17">
        <v>4</v>
      </c>
      <c r="G1650">
        <v>36</v>
      </c>
      <c r="H1650">
        <f>IF(rolling_transitions[[#This Row],[CURRENT_SEGMENT]]=rolling_transitions[[#This Row],[PREVIOUS_SEGMENT]],1,0)</f>
        <v>0</v>
      </c>
    </row>
    <row r="1651" spans="1:8">
      <c r="A1651">
        <v>15160</v>
      </c>
      <c r="B1651" t="s">
        <v>7</v>
      </c>
      <c r="C1651" t="s">
        <v>14</v>
      </c>
      <c r="D1651" s="1">
        <v>44302</v>
      </c>
      <c r="E1651">
        <v>1</v>
      </c>
      <c r="F1651" s="17">
        <v>4</v>
      </c>
      <c r="G1651">
        <v>36</v>
      </c>
      <c r="H1651">
        <f>IF(rolling_transitions[[#This Row],[CURRENT_SEGMENT]]=rolling_transitions[[#This Row],[PREVIOUS_SEGMENT]],1,0)</f>
        <v>0</v>
      </c>
    </row>
    <row r="1652" spans="1:8">
      <c r="A1652">
        <v>374684</v>
      </c>
      <c r="B1652" t="s">
        <v>144</v>
      </c>
      <c r="C1652" t="s">
        <v>15</v>
      </c>
      <c r="D1652" s="1">
        <v>44302</v>
      </c>
      <c r="E1652">
        <v>6</v>
      </c>
      <c r="F1652" s="17">
        <v>5</v>
      </c>
      <c r="G1652">
        <v>36</v>
      </c>
      <c r="H1652">
        <f>IF(rolling_transitions[[#This Row],[CURRENT_SEGMENT]]=rolling_transitions[[#This Row],[PREVIOUS_SEGMENT]],1,0)</f>
        <v>0</v>
      </c>
    </row>
    <row r="1653" spans="1:8">
      <c r="A1653">
        <v>9703</v>
      </c>
      <c r="B1653" t="s">
        <v>14</v>
      </c>
      <c r="C1653" t="s">
        <v>7</v>
      </c>
      <c r="D1653" s="1">
        <v>44302</v>
      </c>
      <c r="E1653">
        <v>4</v>
      </c>
      <c r="F1653" s="17">
        <v>1</v>
      </c>
      <c r="G1653">
        <v>36</v>
      </c>
      <c r="H1653">
        <f>IF(rolling_transitions[[#This Row],[CURRENT_SEGMENT]]=rolling_transitions[[#This Row],[PREVIOUS_SEGMENT]],1,0)</f>
        <v>0</v>
      </c>
    </row>
    <row r="1654" spans="1:8">
      <c r="A1654">
        <v>156641</v>
      </c>
      <c r="B1654" t="s">
        <v>13</v>
      </c>
      <c r="C1654" t="s">
        <v>14</v>
      </c>
      <c r="D1654" s="1">
        <v>44302</v>
      </c>
      <c r="E1654">
        <v>3</v>
      </c>
      <c r="F1654" s="17">
        <v>4</v>
      </c>
      <c r="G1654">
        <v>36</v>
      </c>
      <c r="H1654">
        <f>IF(rolling_transitions[[#This Row],[CURRENT_SEGMENT]]=rolling_transitions[[#This Row],[PREVIOUS_SEGMENT]],1,0)</f>
        <v>0</v>
      </c>
    </row>
    <row r="1655" spans="1:8">
      <c r="A1655">
        <v>15047</v>
      </c>
      <c r="B1655" t="s">
        <v>15</v>
      </c>
      <c r="C1655" t="s">
        <v>7</v>
      </c>
      <c r="D1655" s="1">
        <v>44302</v>
      </c>
      <c r="E1655">
        <v>5</v>
      </c>
      <c r="F1655" s="17">
        <v>1</v>
      </c>
      <c r="G1655">
        <v>36</v>
      </c>
      <c r="H1655">
        <f>IF(rolling_transitions[[#This Row],[CURRENT_SEGMENT]]=rolling_transitions[[#This Row],[PREVIOUS_SEGMENT]],1,0)</f>
        <v>0</v>
      </c>
    </row>
    <row r="1656" spans="1:8">
      <c r="A1656">
        <v>48</v>
      </c>
      <c r="B1656" t="s">
        <v>13</v>
      </c>
      <c r="C1656" t="s">
        <v>144</v>
      </c>
      <c r="D1656" s="1">
        <v>44302</v>
      </c>
      <c r="E1656">
        <v>3</v>
      </c>
      <c r="F1656" s="17">
        <v>6</v>
      </c>
      <c r="G1656">
        <v>36</v>
      </c>
      <c r="H1656">
        <f>IF(rolling_transitions[[#This Row],[CURRENT_SEGMENT]]=rolling_transitions[[#This Row],[PREVIOUS_SEGMENT]],1,0)</f>
        <v>0</v>
      </c>
    </row>
    <row r="1657" spans="1:8">
      <c r="A1657">
        <v>608</v>
      </c>
      <c r="B1657" t="s">
        <v>7</v>
      </c>
      <c r="C1657" t="s">
        <v>145</v>
      </c>
      <c r="D1657" s="1">
        <v>44302</v>
      </c>
      <c r="E1657">
        <v>1</v>
      </c>
      <c r="F1657" s="17">
        <v>99</v>
      </c>
      <c r="G1657">
        <v>36</v>
      </c>
      <c r="H1657">
        <f>IF(rolling_transitions[[#This Row],[CURRENT_SEGMENT]]=rolling_transitions[[#This Row],[PREVIOUS_SEGMENT]],1,0)</f>
        <v>0</v>
      </c>
    </row>
    <row r="1658" spans="1:8">
      <c r="A1658">
        <v>64376</v>
      </c>
      <c r="B1658" t="s">
        <v>7</v>
      </c>
      <c r="C1658" t="s">
        <v>13</v>
      </c>
      <c r="D1658" s="1">
        <v>44302</v>
      </c>
      <c r="E1658">
        <v>1</v>
      </c>
      <c r="F1658" s="17">
        <v>3</v>
      </c>
      <c r="G1658">
        <v>36</v>
      </c>
      <c r="H1658">
        <f>IF(rolling_transitions[[#This Row],[CURRENT_SEGMENT]]=rolling_transitions[[#This Row],[PREVIOUS_SEGMENT]],1,0)</f>
        <v>0</v>
      </c>
    </row>
    <row r="1659" spans="1:8">
      <c r="A1659">
        <v>587208</v>
      </c>
      <c r="B1659" t="s">
        <v>15</v>
      </c>
      <c r="C1659" t="s">
        <v>14</v>
      </c>
      <c r="D1659" s="1">
        <v>44302</v>
      </c>
      <c r="E1659">
        <v>5</v>
      </c>
      <c r="F1659" s="17">
        <v>4</v>
      </c>
      <c r="G1659">
        <v>36</v>
      </c>
      <c r="H1659">
        <f>IF(rolling_transitions[[#This Row],[CURRENT_SEGMENT]]=rolling_transitions[[#This Row],[PREVIOUS_SEGMENT]],1,0)</f>
        <v>0</v>
      </c>
    </row>
    <row r="1660" spans="1:8">
      <c r="A1660">
        <v>161147</v>
      </c>
      <c r="B1660" t="s">
        <v>14</v>
      </c>
      <c r="C1660" t="s">
        <v>145</v>
      </c>
      <c r="D1660" s="1">
        <v>44302</v>
      </c>
      <c r="E1660">
        <v>4</v>
      </c>
      <c r="F1660" s="17">
        <v>99</v>
      </c>
      <c r="G1660">
        <v>36</v>
      </c>
      <c r="H1660">
        <f>IF(rolling_transitions[[#This Row],[CURRENT_SEGMENT]]=rolling_transitions[[#This Row],[PREVIOUS_SEGMENT]],1,0)</f>
        <v>0</v>
      </c>
    </row>
    <row r="1661" spans="1:8">
      <c r="A1661">
        <v>1913370</v>
      </c>
      <c r="B1661" t="s">
        <v>15</v>
      </c>
      <c r="C1661" t="s">
        <v>15</v>
      </c>
      <c r="D1661" s="1">
        <v>44302</v>
      </c>
      <c r="E1661">
        <v>5</v>
      </c>
      <c r="F1661" s="17">
        <v>5</v>
      </c>
      <c r="G1661">
        <v>36</v>
      </c>
      <c r="H1661">
        <f>IF(rolling_transitions[[#This Row],[CURRENT_SEGMENT]]=rolling_transitions[[#This Row],[PREVIOUS_SEGMENT]],1,0)</f>
        <v>1</v>
      </c>
    </row>
    <row r="1662" spans="1:8">
      <c r="A1662">
        <v>375944</v>
      </c>
      <c r="B1662" t="s">
        <v>14</v>
      </c>
      <c r="C1662" t="s">
        <v>144</v>
      </c>
      <c r="D1662" s="1">
        <v>44302</v>
      </c>
      <c r="E1662">
        <v>4</v>
      </c>
      <c r="F1662" s="17">
        <v>6</v>
      </c>
      <c r="G1662">
        <v>36</v>
      </c>
      <c r="H1662">
        <f>IF(rolling_transitions[[#This Row],[CURRENT_SEGMENT]]=rolling_transitions[[#This Row],[PREVIOUS_SEGMENT]],1,0)</f>
        <v>0</v>
      </c>
    </row>
    <row r="1663" spans="1:8">
      <c r="A1663">
        <v>198</v>
      </c>
      <c r="B1663" t="s">
        <v>13</v>
      </c>
      <c r="C1663" t="s">
        <v>145</v>
      </c>
      <c r="D1663" s="1">
        <v>44302</v>
      </c>
      <c r="E1663">
        <v>3</v>
      </c>
      <c r="F1663" s="17">
        <v>99</v>
      </c>
      <c r="G1663">
        <v>36</v>
      </c>
      <c r="H1663">
        <f>IF(rolling_transitions[[#This Row],[CURRENT_SEGMENT]]=rolling_transitions[[#This Row],[PREVIOUS_SEGMENT]],1,0)</f>
        <v>0</v>
      </c>
    </row>
    <row r="1664" spans="1:8">
      <c r="A1664">
        <v>338142</v>
      </c>
      <c r="B1664" t="s">
        <v>14</v>
      </c>
      <c r="C1664" t="s">
        <v>144</v>
      </c>
      <c r="D1664" s="1">
        <v>44295</v>
      </c>
      <c r="E1664">
        <v>4</v>
      </c>
      <c r="F1664" s="17">
        <v>6</v>
      </c>
      <c r="G1664">
        <v>37</v>
      </c>
      <c r="H1664">
        <f>IF(rolling_transitions[[#This Row],[CURRENT_SEGMENT]]=rolling_transitions[[#This Row],[PREVIOUS_SEGMENT]],1,0)</f>
        <v>0</v>
      </c>
    </row>
    <row r="1665" spans="1:8">
      <c r="A1665">
        <v>1900000</v>
      </c>
      <c r="B1665" t="s">
        <v>13</v>
      </c>
      <c r="C1665" t="s">
        <v>13</v>
      </c>
      <c r="D1665" s="1">
        <v>44295</v>
      </c>
      <c r="E1665">
        <v>3</v>
      </c>
      <c r="F1665" s="17">
        <v>3</v>
      </c>
      <c r="G1665">
        <v>37</v>
      </c>
      <c r="H1665">
        <f>IF(rolling_transitions[[#This Row],[CURRENT_SEGMENT]]=rolling_transitions[[#This Row],[PREVIOUS_SEGMENT]],1,0)</f>
        <v>1</v>
      </c>
    </row>
    <row r="1666" spans="1:8">
      <c r="A1666">
        <v>4</v>
      </c>
      <c r="B1666" t="s">
        <v>13</v>
      </c>
      <c r="C1666" t="s">
        <v>144</v>
      </c>
      <c r="D1666" s="1">
        <v>44295</v>
      </c>
      <c r="E1666">
        <v>3</v>
      </c>
      <c r="F1666" s="17">
        <v>6</v>
      </c>
      <c r="G1666">
        <v>37</v>
      </c>
      <c r="H1666">
        <f>IF(rolling_transitions[[#This Row],[CURRENT_SEGMENT]]=rolling_transitions[[#This Row],[PREVIOUS_SEGMENT]],1,0)</f>
        <v>0</v>
      </c>
    </row>
    <row r="1667" spans="1:8">
      <c r="A1667">
        <v>752</v>
      </c>
      <c r="B1667" t="s">
        <v>7</v>
      </c>
      <c r="C1667" t="s">
        <v>15</v>
      </c>
      <c r="D1667" s="1">
        <v>44295</v>
      </c>
      <c r="E1667">
        <v>1</v>
      </c>
      <c r="F1667" s="17">
        <v>5</v>
      </c>
      <c r="G1667">
        <v>37</v>
      </c>
      <c r="H1667">
        <f>IF(rolling_transitions[[#This Row],[CURRENT_SEGMENT]]=rolling_transitions[[#This Row],[PREVIOUS_SEGMENT]],1,0)</f>
        <v>0</v>
      </c>
    </row>
    <row r="1668" spans="1:8">
      <c r="A1668">
        <v>410321</v>
      </c>
      <c r="B1668" t="s">
        <v>144</v>
      </c>
      <c r="C1668" t="s">
        <v>15</v>
      </c>
      <c r="D1668" s="1">
        <v>44295</v>
      </c>
      <c r="E1668">
        <v>6</v>
      </c>
      <c r="F1668" s="17">
        <v>5</v>
      </c>
      <c r="G1668">
        <v>37</v>
      </c>
      <c r="H1668">
        <f>IF(rolling_transitions[[#This Row],[CURRENT_SEGMENT]]=rolling_transitions[[#This Row],[PREVIOUS_SEGMENT]],1,0)</f>
        <v>0</v>
      </c>
    </row>
    <row r="1669" spans="1:8">
      <c r="A1669">
        <v>33</v>
      </c>
      <c r="B1669" t="s">
        <v>7</v>
      </c>
      <c r="C1669" t="s">
        <v>144</v>
      </c>
      <c r="D1669" s="1">
        <v>44295</v>
      </c>
      <c r="E1669">
        <v>1</v>
      </c>
      <c r="F1669" s="17">
        <v>6</v>
      </c>
      <c r="G1669">
        <v>37</v>
      </c>
      <c r="H1669">
        <f>IF(rolling_transitions[[#This Row],[CURRENT_SEGMENT]]=rolling_transitions[[#This Row],[PREVIOUS_SEGMENT]],1,0)</f>
        <v>0</v>
      </c>
    </row>
    <row r="1670" spans="1:8">
      <c r="A1670">
        <v>133</v>
      </c>
      <c r="B1670" t="s">
        <v>13</v>
      </c>
      <c r="C1670" t="s">
        <v>145</v>
      </c>
      <c r="D1670" s="1">
        <v>44295</v>
      </c>
      <c r="E1670">
        <v>3</v>
      </c>
      <c r="F1670" s="17">
        <v>99</v>
      </c>
      <c r="G1670">
        <v>37</v>
      </c>
      <c r="H1670">
        <f>IF(rolling_transitions[[#This Row],[CURRENT_SEGMENT]]=rolling_transitions[[#This Row],[PREVIOUS_SEGMENT]],1,0)</f>
        <v>0</v>
      </c>
    </row>
    <row r="1671" spans="1:8">
      <c r="A1671">
        <v>13384</v>
      </c>
      <c r="B1671" t="s">
        <v>12</v>
      </c>
      <c r="C1671" t="s">
        <v>15</v>
      </c>
      <c r="D1671" s="1">
        <v>44295</v>
      </c>
      <c r="E1671">
        <v>2</v>
      </c>
      <c r="F1671" s="17">
        <v>5</v>
      </c>
      <c r="G1671">
        <v>37</v>
      </c>
      <c r="H1671">
        <f>IF(rolling_transitions[[#This Row],[CURRENT_SEGMENT]]=rolling_transitions[[#This Row],[PREVIOUS_SEGMENT]],1,0)</f>
        <v>0</v>
      </c>
    </row>
    <row r="1672" spans="1:8">
      <c r="A1672">
        <v>10529348</v>
      </c>
      <c r="B1672" t="s">
        <v>144</v>
      </c>
      <c r="C1672" t="s">
        <v>144</v>
      </c>
      <c r="D1672" s="1">
        <v>44295</v>
      </c>
      <c r="E1672">
        <v>6</v>
      </c>
      <c r="F1672" s="17">
        <v>6</v>
      </c>
      <c r="G1672">
        <v>37</v>
      </c>
      <c r="H1672">
        <f>IF(rolling_transitions[[#This Row],[CURRENT_SEGMENT]]=rolling_transitions[[#This Row],[PREVIOUS_SEGMENT]],1,0)</f>
        <v>1</v>
      </c>
    </row>
    <row r="1673" spans="1:8">
      <c r="A1673">
        <v>398</v>
      </c>
      <c r="B1673" t="s">
        <v>7</v>
      </c>
      <c r="C1673" t="s">
        <v>145</v>
      </c>
      <c r="D1673" s="1">
        <v>44295</v>
      </c>
      <c r="E1673">
        <v>1</v>
      </c>
      <c r="F1673" s="17">
        <v>99</v>
      </c>
      <c r="G1673">
        <v>37</v>
      </c>
      <c r="H1673">
        <f>IF(rolling_transitions[[#This Row],[CURRENT_SEGMENT]]=rolling_transitions[[#This Row],[PREVIOUS_SEGMENT]],1,0)</f>
        <v>0</v>
      </c>
    </row>
    <row r="1674" spans="1:8">
      <c r="A1674">
        <v>145168</v>
      </c>
      <c r="B1674" t="s">
        <v>7</v>
      </c>
      <c r="C1674" t="s">
        <v>12</v>
      </c>
      <c r="D1674" s="1">
        <v>44225</v>
      </c>
      <c r="E1674">
        <v>1</v>
      </c>
      <c r="F1674" s="17">
        <v>2</v>
      </c>
      <c r="G1674">
        <v>47</v>
      </c>
      <c r="H1674">
        <f>IF(rolling_transitions[[#This Row],[CURRENT_SEGMENT]]=rolling_transitions[[#This Row],[PREVIOUS_SEGMENT]],1,0)</f>
        <v>0</v>
      </c>
    </row>
    <row r="1675" spans="1:8">
      <c r="A1675">
        <v>265343</v>
      </c>
      <c r="B1675" t="s">
        <v>12</v>
      </c>
      <c r="C1675" t="s">
        <v>14</v>
      </c>
      <c r="D1675" s="1">
        <v>44225</v>
      </c>
      <c r="E1675">
        <v>2</v>
      </c>
      <c r="F1675" s="17">
        <v>4</v>
      </c>
      <c r="G1675">
        <v>47</v>
      </c>
      <c r="H1675">
        <f>IF(rolling_transitions[[#This Row],[CURRENT_SEGMENT]]=rolling_transitions[[#This Row],[PREVIOUS_SEGMENT]],1,0)</f>
        <v>0</v>
      </c>
    </row>
    <row r="1676" spans="1:8">
      <c r="A1676">
        <v>3265103</v>
      </c>
      <c r="B1676" t="s">
        <v>7</v>
      </c>
      <c r="C1676" t="s">
        <v>7</v>
      </c>
      <c r="D1676" s="1">
        <v>44225</v>
      </c>
      <c r="E1676">
        <v>1</v>
      </c>
      <c r="F1676" s="17">
        <v>1</v>
      </c>
      <c r="G1676">
        <v>47</v>
      </c>
      <c r="H1676">
        <f>IF(rolling_transitions[[#This Row],[CURRENT_SEGMENT]]=rolling_transitions[[#This Row],[PREVIOUS_SEGMENT]],1,0)</f>
        <v>1</v>
      </c>
    </row>
    <row r="1677" spans="1:8">
      <c r="A1677">
        <v>17158</v>
      </c>
      <c r="B1677" t="s">
        <v>15</v>
      </c>
      <c r="C1677" t="s">
        <v>13</v>
      </c>
      <c r="D1677" s="1">
        <v>44225</v>
      </c>
      <c r="E1677">
        <v>5</v>
      </c>
      <c r="F1677" s="17">
        <v>3</v>
      </c>
      <c r="G1677">
        <v>47</v>
      </c>
      <c r="H1677">
        <f>IF(rolling_transitions[[#This Row],[CURRENT_SEGMENT]]=rolling_transitions[[#This Row],[PREVIOUS_SEGMENT]],1,0)</f>
        <v>0</v>
      </c>
    </row>
    <row r="1678" spans="1:8">
      <c r="A1678">
        <v>6894</v>
      </c>
      <c r="B1678" t="s">
        <v>12</v>
      </c>
      <c r="C1678" t="s">
        <v>145</v>
      </c>
      <c r="D1678" s="1">
        <v>44225</v>
      </c>
      <c r="E1678">
        <v>2</v>
      </c>
      <c r="F1678" s="17">
        <v>99</v>
      </c>
      <c r="G1678">
        <v>47</v>
      </c>
      <c r="H1678">
        <f>IF(rolling_transitions[[#This Row],[CURRENT_SEGMENT]]=rolling_transitions[[#This Row],[PREVIOUS_SEGMENT]],1,0)</f>
        <v>0</v>
      </c>
    </row>
    <row r="1679" spans="1:8">
      <c r="A1679">
        <v>242165</v>
      </c>
      <c r="B1679" t="s">
        <v>14</v>
      </c>
      <c r="C1679" t="s">
        <v>144</v>
      </c>
      <c r="D1679" s="1">
        <v>44225</v>
      </c>
      <c r="E1679">
        <v>4</v>
      </c>
      <c r="F1679" s="17">
        <v>6</v>
      </c>
      <c r="G1679">
        <v>47</v>
      </c>
      <c r="H1679">
        <f>IF(rolling_transitions[[#This Row],[CURRENT_SEGMENT]]=rolling_transitions[[#This Row],[PREVIOUS_SEGMENT]],1,0)</f>
        <v>0</v>
      </c>
    </row>
    <row r="1680" spans="1:8">
      <c r="A1680">
        <v>152749</v>
      </c>
      <c r="B1680" t="s">
        <v>14</v>
      </c>
      <c r="C1680" t="s">
        <v>145</v>
      </c>
      <c r="D1680" s="1">
        <v>44225</v>
      </c>
      <c r="E1680">
        <v>4</v>
      </c>
      <c r="F1680" s="17">
        <v>99</v>
      </c>
      <c r="G1680">
        <v>47</v>
      </c>
      <c r="H1680">
        <f>IF(rolling_transitions[[#This Row],[CURRENT_SEGMENT]]=rolling_transitions[[#This Row],[PREVIOUS_SEGMENT]],1,0)</f>
        <v>0</v>
      </c>
    </row>
    <row r="1681" spans="1:8">
      <c r="A1681">
        <v>578</v>
      </c>
      <c r="B1681" t="s">
        <v>7</v>
      </c>
      <c r="C1681" t="s">
        <v>145</v>
      </c>
      <c r="D1681" s="1">
        <v>44225</v>
      </c>
      <c r="E1681">
        <v>1</v>
      </c>
      <c r="F1681" s="17">
        <v>99</v>
      </c>
      <c r="G1681">
        <v>47</v>
      </c>
      <c r="H1681">
        <f>IF(rolling_transitions[[#This Row],[CURRENT_SEGMENT]]=rolling_transitions[[#This Row],[PREVIOUS_SEGMENT]],1,0)</f>
        <v>0</v>
      </c>
    </row>
    <row r="1682" spans="1:8">
      <c r="A1682">
        <v>15123</v>
      </c>
      <c r="B1682" t="s">
        <v>7</v>
      </c>
      <c r="C1682" t="s">
        <v>14</v>
      </c>
      <c r="D1682" s="1">
        <v>44225</v>
      </c>
      <c r="E1682">
        <v>1</v>
      </c>
      <c r="F1682" s="17">
        <v>4</v>
      </c>
      <c r="G1682">
        <v>47</v>
      </c>
      <c r="H1682">
        <f>IF(rolling_transitions[[#This Row],[CURRENT_SEGMENT]]=rolling_transitions[[#This Row],[PREVIOUS_SEGMENT]],1,0)</f>
        <v>0</v>
      </c>
    </row>
    <row r="1683" spans="1:8">
      <c r="A1683">
        <v>2119684</v>
      </c>
      <c r="B1683" t="s">
        <v>12</v>
      </c>
      <c r="C1683" t="s">
        <v>12</v>
      </c>
      <c r="D1683" s="1">
        <v>44225</v>
      </c>
      <c r="E1683">
        <v>2</v>
      </c>
      <c r="F1683" s="17">
        <v>2</v>
      </c>
      <c r="G1683">
        <v>47</v>
      </c>
      <c r="H1683">
        <f>IF(rolling_transitions[[#This Row],[CURRENT_SEGMENT]]=rolling_transitions[[#This Row],[PREVIOUS_SEGMENT]],1,0)</f>
        <v>1</v>
      </c>
    </row>
    <row r="1684" spans="1:8">
      <c r="A1684">
        <v>1147</v>
      </c>
      <c r="B1684" t="s">
        <v>7</v>
      </c>
      <c r="C1684" t="s">
        <v>15</v>
      </c>
      <c r="D1684" s="1">
        <v>44225</v>
      </c>
      <c r="E1684">
        <v>1</v>
      </c>
      <c r="F1684" s="17">
        <v>5</v>
      </c>
      <c r="G1684">
        <v>47</v>
      </c>
      <c r="H1684">
        <f>IF(rolling_transitions[[#This Row],[CURRENT_SEGMENT]]=rolling_transitions[[#This Row],[PREVIOUS_SEGMENT]],1,0)</f>
        <v>0</v>
      </c>
    </row>
    <row r="1685" spans="1:8">
      <c r="A1685">
        <v>792492</v>
      </c>
      <c r="B1685" t="s">
        <v>15</v>
      </c>
      <c r="C1685" t="s">
        <v>14</v>
      </c>
      <c r="D1685" s="1">
        <v>44225</v>
      </c>
      <c r="E1685">
        <v>5</v>
      </c>
      <c r="F1685" s="17">
        <v>4</v>
      </c>
      <c r="G1685">
        <v>47</v>
      </c>
      <c r="H1685">
        <f>IF(rolling_transitions[[#This Row],[CURRENT_SEGMENT]]=rolling_transitions[[#This Row],[PREVIOUS_SEGMENT]],1,0)</f>
        <v>0</v>
      </c>
    </row>
    <row r="1686" spans="1:8">
      <c r="A1686">
        <v>67601</v>
      </c>
      <c r="B1686" t="s">
        <v>15</v>
      </c>
      <c r="C1686" t="s">
        <v>12</v>
      </c>
      <c r="D1686" s="1">
        <v>44225</v>
      </c>
      <c r="E1686">
        <v>5</v>
      </c>
      <c r="F1686" s="17">
        <v>2</v>
      </c>
      <c r="G1686">
        <v>47</v>
      </c>
      <c r="H1686">
        <f>IF(rolling_transitions[[#This Row],[CURRENT_SEGMENT]]=rolling_transitions[[#This Row],[PREVIOUS_SEGMENT]],1,0)</f>
        <v>0</v>
      </c>
    </row>
    <row r="1687" spans="1:8">
      <c r="A1687">
        <v>149253</v>
      </c>
      <c r="B1687" t="s">
        <v>12</v>
      </c>
      <c r="C1687" t="s">
        <v>7</v>
      </c>
      <c r="D1687" s="1">
        <v>44225</v>
      </c>
      <c r="E1687">
        <v>2</v>
      </c>
      <c r="F1687" s="17">
        <v>1</v>
      </c>
      <c r="G1687">
        <v>47</v>
      </c>
      <c r="H1687">
        <f>IF(rolling_transitions[[#This Row],[CURRENT_SEGMENT]]=rolling_transitions[[#This Row],[PREVIOUS_SEGMENT]],1,0)</f>
        <v>0</v>
      </c>
    </row>
    <row r="1688" spans="1:8">
      <c r="A1688">
        <v>129977</v>
      </c>
      <c r="B1688" t="s">
        <v>13</v>
      </c>
      <c r="C1688" t="s">
        <v>14</v>
      </c>
      <c r="D1688" s="1">
        <v>44225</v>
      </c>
      <c r="E1688">
        <v>3</v>
      </c>
      <c r="F1688" s="17">
        <v>4</v>
      </c>
      <c r="G1688">
        <v>47</v>
      </c>
      <c r="H1688">
        <f>IF(rolling_transitions[[#This Row],[CURRENT_SEGMENT]]=rolling_transitions[[#This Row],[PREVIOUS_SEGMENT]],1,0)</f>
        <v>0</v>
      </c>
    </row>
    <row r="1689" spans="1:8">
      <c r="A1689">
        <v>779</v>
      </c>
      <c r="B1689" t="s">
        <v>13</v>
      </c>
      <c r="C1689" t="s">
        <v>15</v>
      </c>
      <c r="D1689" s="1">
        <v>44225</v>
      </c>
      <c r="E1689">
        <v>3</v>
      </c>
      <c r="F1689" s="17">
        <v>5</v>
      </c>
      <c r="G1689">
        <v>47</v>
      </c>
      <c r="H1689">
        <f>IF(rolling_transitions[[#This Row],[CURRENT_SEGMENT]]=rolling_transitions[[#This Row],[PREVIOUS_SEGMENT]],1,0)</f>
        <v>0</v>
      </c>
    </row>
    <row r="1690" spans="1:8">
      <c r="A1690">
        <v>921</v>
      </c>
      <c r="B1690" t="s">
        <v>12</v>
      </c>
      <c r="C1690" t="s">
        <v>144</v>
      </c>
      <c r="D1690" s="1">
        <v>44225</v>
      </c>
      <c r="E1690">
        <v>2</v>
      </c>
      <c r="F1690" s="17">
        <v>6</v>
      </c>
      <c r="G1690">
        <v>47</v>
      </c>
      <c r="H1690">
        <f>IF(rolling_transitions[[#This Row],[CURRENT_SEGMENT]]=rolling_transitions[[#This Row],[PREVIOUS_SEGMENT]],1,0)</f>
        <v>0</v>
      </c>
    </row>
    <row r="1691" spans="1:8">
      <c r="A1691">
        <v>202777</v>
      </c>
      <c r="B1691" t="s">
        <v>14</v>
      </c>
      <c r="C1691" t="s">
        <v>15</v>
      </c>
      <c r="D1691" s="1">
        <v>44225</v>
      </c>
      <c r="E1691">
        <v>4</v>
      </c>
      <c r="F1691" s="17">
        <v>5</v>
      </c>
      <c r="G1691">
        <v>47</v>
      </c>
      <c r="H1691">
        <f>IF(rolling_transitions[[#This Row],[CURRENT_SEGMENT]]=rolling_transitions[[#This Row],[PREVIOUS_SEGMENT]],1,0)</f>
        <v>0</v>
      </c>
    </row>
    <row r="1692" spans="1:8">
      <c r="A1692">
        <v>551055</v>
      </c>
      <c r="B1692" t="s">
        <v>144</v>
      </c>
      <c r="C1692" t="s">
        <v>15</v>
      </c>
      <c r="D1692" s="1">
        <v>44225</v>
      </c>
      <c r="E1692">
        <v>6</v>
      </c>
      <c r="F1692" s="17">
        <v>5</v>
      </c>
      <c r="G1692">
        <v>47</v>
      </c>
      <c r="H1692">
        <f>IF(rolling_transitions[[#This Row],[CURRENT_SEGMENT]]=rolling_transitions[[#This Row],[PREVIOUS_SEGMENT]],1,0)</f>
        <v>0</v>
      </c>
    </row>
    <row r="1693" spans="1:8">
      <c r="A1693">
        <v>2452278</v>
      </c>
      <c r="B1693" t="s">
        <v>15</v>
      </c>
      <c r="C1693" t="s">
        <v>15</v>
      </c>
      <c r="D1693" s="1">
        <v>44225</v>
      </c>
      <c r="E1693">
        <v>5</v>
      </c>
      <c r="F1693" s="17">
        <v>5</v>
      </c>
      <c r="G1693">
        <v>47</v>
      </c>
      <c r="H1693">
        <f>IF(rolling_transitions[[#This Row],[CURRENT_SEGMENT]]=rolling_transitions[[#This Row],[PREVIOUS_SEGMENT]],1,0)</f>
        <v>1</v>
      </c>
    </row>
    <row r="1694" spans="1:8">
      <c r="A1694">
        <v>1686331</v>
      </c>
      <c r="B1694" t="s">
        <v>13</v>
      </c>
      <c r="C1694" t="s">
        <v>13</v>
      </c>
      <c r="D1694" s="1">
        <v>44225</v>
      </c>
      <c r="E1694">
        <v>3</v>
      </c>
      <c r="F1694" s="17">
        <v>3</v>
      </c>
      <c r="G1694">
        <v>47</v>
      </c>
      <c r="H1694">
        <f>IF(rolling_transitions[[#This Row],[CURRENT_SEGMENT]]=rolling_transitions[[#This Row],[PREVIOUS_SEGMENT]],1,0)</f>
        <v>1</v>
      </c>
    </row>
    <row r="1695" spans="1:8">
      <c r="A1695">
        <v>72216</v>
      </c>
      <c r="B1695" t="s">
        <v>7</v>
      </c>
      <c r="C1695" t="s">
        <v>13</v>
      </c>
      <c r="D1695" s="1">
        <v>44225</v>
      </c>
      <c r="E1695">
        <v>1</v>
      </c>
      <c r="F1695" s="17">
        <v>3</v>
      </c>
      <c r="G1695">
        <v>47</v>
      </c>
      <c r="H1695">
        <f>IF(rolling_transitions[[#This Row],[CURRENT_SEGMENT]]=rolling_transitions[[#This Row],[PREVIOUS_SEGMENT]],1,0)</f>
        <v>0</v>
      </c>
    </row>
    <row r="1696" spans="1:8">
      <c r="A1696">
        <v>19182</v>
      </c>
      <c r="B1696" t="s">
        <v>15</v>
      </c>
      <c r="C1696" t="s">
        <v>7</v>
      </c>
      <c r="D1696" s="1">
        <v>44225</v>
      </c>
      <c r="E1696">
        <v>5</v>
      </c>
      <c r="F1696" s="17">
        <v>1</v>
      </c>
      <c r="G1696">
        <v>47</v>
      </c>
      <c r="H1696">
        <f>IF(rolling_transitions[[#This Row],[CURRENT_SEGMENT]]=rolling_transitions[[#This Row],[PREVIOUS_SEGMENT]],1,0)</f>
        <v>0</v>
      </c>
    </row>
    <row r="1697" spans="1:8">
      <c r="A1697">
        <v>66473</v>
      </c>
      <c r="B1697" t="s">
        <v>13</v>
      </c>
      <c r="C1697" t="s">
        <v>7</v>
      </c>
      <c r="D1697" s="1">
        <v>44225</v>
      </c>
      <c r="E1697">
        <v>3</v>
      </c>
      <c r="F1697" s="17">
        <v>1</v>
      </c>
      <c r="G1697">
        <v>47</v>
      </c>
      <c r="H1697">
        <f>IF(rolling_transitions[[#This Row],[CURRENT_SEGMENT]]=rolling_transitions[[#This Row],[PREVIOUS_SEGMENT]],1,0)</f>
        <v>0</v>
      </c>
    </row>
    <row r="1698" spans="1:8">
      <c r="A1698">
        <v>10606219</v>
      </c>
      <c r="B1698" t="s">
        <v>144</v>
      </c>
      <c r="C1698" t="s">
        <v>144</v>
      </c>
      <c r="D1698" s="1">
        <v>44225</v>
      </c>
      <c r="E1698">
        <v>6</v>
      </c>
      <c r="F1698" s="17">
        <v>6</v>
      </c>
      <c r="G1698">
        <v>47</v>
      </c>
      <c r="H1698">
        <f>IF(rolling_transitions[[#This Row],[CURRENT_SEGMENT]]=rolling_transitions[[#This Row],[PREVIOUS_SEGMENT]],1,0)</f>
        <v>1</v>
      </c>
    </row>
    <row r="1699" spans="1:8">
      <c r="A1699">
        <v>5</v>
      </c>
      <c r="B1699" t="s">
        <v>13</v>
      </c>
      <c r="C1699" t="s">
        <v>144</v>
      </c>
      <c r="D1699" s="1">
        <v>44225</v>
      </c>
      <c r="E1699">
        <v>3</v>
      </c>
      <c r="F1699" s="17">
        <v>6</v>
      </c>
      <c r="G1699">
        <v>47</v>
      </c>
      <c r="H1699">
        <f>IF(rolling_transitions[[#This Row],[CURRENT_SEGMENT]]=rolling_transitions[[#This Row],[PREVIOUS_SEGMENT]],1,0)</f>
        <v>0</v>
      </c>
    </row>
    <row r="1700" spans="1:8">
      <c r="A1700">
        <v>239402</v>
      </c>
      <c r="B1700" t="s">
        <v>14</v>
      </c>
      <c r="C1700" t="s">
        <v>12</v>
      </c>
      <c r="D1700" s="1">
        <v>44225</v>
      </c>
      <c r="E1700">
        <v>4</v>
      </c>
      <c r="F1700" s="17">
        <v>2</v>
      </c>
      <c r="G1700">
        <v>47</v>
      </c>
      <c r="H1700">
        <f>IF(rolling_transitions[[#This Row],[CURRENT_SEGMENT]]=rolling_transitions[[#This Row],[PREVIOUS_SEGMENT]],1,0)</f>
        <v>0</v>
      </c>
    </row>
    <row r="1701" spans="1:8">
      <c r="A1701">
        <v>132237</v>
      </c>
      <c r="B1701" t="s">
        <v>14</v>
      </c>
      <c r="C1701" t="s">
        <v>13</v>
      </c>
      <c r="D1701" s="1">
        <v>44225</v>
      </c>
      <c r="E1701">
        <v>4</v>
      </c>
      <c r="F1701" s="17">
        <v>3</v>
      </c>
      <c r="G1701">
        <v>47</v>
      </c>
      <c r="H1701">
        <f>IF(rolling_transitions[[#This Row],[CURRENT_SEGMENT]]=rolling_transitions[[#This Row],[PREVIOUS_SEGMENT]],1,0)</f>
        <v>0</v>
      </c>
    </row>
    <row r="1702" spans="1:8">
      <c r="A1702">
        <v>2150698</v>
      </c>
      <c r="B1702" t="s">
        <v>12</v>
      </c>
      <c r="C1702" t="s">
        <v>12</v>
      </c>
      <c r="D1702" s="1">
        <v>44218</v>
      </c>
      <c r="E1702">
        <v>2</v>
      </c>
      <c r="F1702" s="17">
        <v>2</v>
      </c>
      <c r="G1702">
        <v>48</v>
      </c>
      <c r="H1702">
        <f>IF(rolling_transitions[[#This Row],[CURRENT_SEGMENT]]=rolling_transitions[[#This Row],[PREVIOUS_SEGMENT]],1,0)</f>
        <v>1</v>
      </c>
    </row>
    <row r="1703" spans="1:8">
      <c r="A1703">
        <v>233967</v>
      </c>
      <c r="B1703" t="s">
        <v>14</v>
      </c>
      <c r="C1703" t="s">
        <v>144</v>
      </c>
      <c r="D1703" s="1">
        <v>44218</v>
      </c>
      <c r="E1703">
        <v>4</v>
      </c>
      <c r="F1703" s="17">
        <v>6</v>
      </c>
      <c r="G1703">
        <v>48</v>
      </c>
      <c r="H1703">
        <f>IF(rolling_transitions[[#This Row],[CURRENT_SEGMENT]]=rolling_transitions[[#This Row],[PREVIOUS_SEGMENT]],1,0)</f>
        <v>0</v>
      </c>
    </row>
    <row r="1704" spans="1:8">
      <c r="A1704">
        <v>7</v>
      </c>
      <c r="B1704" t="s">
        <v>13</v>
      </c>
      <c r="C1704" t="s">
        <v>144</v>
      </c>
      <c r="D1704" s="1">
        <v>44218</v>
      </c>
      <c r="E1704">
        <v>3</v>
      </c>
      <c r="F1704" s="17">
        <v>6</v>
      </c>
      <c r="G1704">
        <v>48</v>
      </c>
      <c r="H1704">
        <f>IF(rolling_transitions[[#This Row],[CURRENT_SEGMENT]]=rolling_transitions[[#This Row],[PREVIOUS_SEGMENT]],1,0)</f>
        <v>0</v>
      </c>
    </row>
    <row r="1705" spans="1:8">
      <c r="A1705">
        <v>155482</v>
      </c>
      <c r="B1705" t="s">
        <v>14</v>
      </c>
      <c r="C1705" t="s">
        <v>13</v>
      </c>
      <c r="D1705" s="1">
        <v>44498</v>
      </c>
      <c r="E1705">
        <v>4</v>
      </c>
      <c r="F1705" s="17">
        <v>3</v>
      </c>
      <c r="G1705">
        <v>8</v>
      </c>
      <c r="H1705">
        <f>IF(rolling_transitions[[#This Row],[CURRENT_SEGMENT]]=rolling_transitions[[#This Row],[PREVIOUS_SEGMENT]],1,0)</f>
        <v>0</v>
      </c>
    </row>
    <row r="1706" spans="1:8">
      <c r="A1706">
        <v>260422</v>
      </c>
      <c r="B1706" t="s">
        <v>14</v>
      </c>
      <c r="C1706" t="s">
        <v>15</v>
      </c>
      <c r="D1706" s="1">
        <v>44498</v>
      </c>
      <c r="E1706">
        <v>4</v>
      </c>
      <c r="F1706" s="17">
        <v>5</v>
      </c>
      <c r="G1706">
        <v>8</v>
      </c>
      <c r="H1706">
        <f>IF(rolling_transitions[[#This Row],[CURRENT_SEGMENT]]=rolling_transitions[[#This Row],[PREVIOUS_SEGMENT]],1,0)</f>
        <v>0</v>
      </c>
    </row>
    <row r="1707" spans="1:8">
      <c r="A1707">
        <v>12337</v>
      </c>
      <c r="B1707" t="s">
        <v>14</v>
      </c>
      <c r="C1707" t="s">
        <v>7</v>
      </c>
      <c r="D1707" s="1">
        <v>44498</v>
      </c>
      <c r="E1707">
        <v>4</v>
      </c>
      <c r="F1707" s="17">
        <v>1</v>
      </c>
      <c r="G1707">
        <v>8</v>
      </c>
      <c r="H1707">
        <f>IF(rolling_transitions[[#This Row],[CURRENT_SEGMENT]]=rolling_transitions[[#This Row],[PREVIOUS_SEGMENT]],1,0)</f>
        <v>0</v>
      </c>
    </row>
    <row r="1708" spans="1:8">
      <c r="A1708">
        <v>707320</v>
      </c>
      <c r="B1708" t="s">
        <v>15</v>
      </c>
      <c r="C1708" t="s">
        <v>14</v>
      </c>
      <c r="D1708" s="1">
        <v>44498</v>
      </c>
      <c r="E1708">
        <v>5</v>
      </c>
      <c r="F1708" s="17">
        <v>4</v>
      </c>
      <c r="G1708">
        <v>8</v>
      </c>
      <c r="H1708">
        <f>IF(rolling_transitions[[#This Row],[CURRENT_SEGMENT]]=rolling_transitions[[#This Row],[PREVIOUS_SEGMENT]],1,0)</f>
        <v>0</v>
      </c>
    </row>
    <row r="1709" spans="1:8">
      <c r="A1709">
        <v>128035</v>
      </c>
      <c r="B1709" t="s">
        <v>12</v>
      </c>
      <c r="C1709" t="s">
        <v>7</v>
      </c>
      <c r="D1709" s="1">
        <v>44498</v>
      </c>
      <c r="E1709">
        <v>2</v>
      </c>
      <c r="F1709" s="17">
        <v>1</v>
      </c>
      <c r="G1709">
        <v>8</v>
      </c>
      <c r="H1709">
        <f>IF(rolling_transitions[[#This Row],[CURRENT_SEGMENT]]=rolling_transitions[[#This Row],[PREVIOUS_SEGMENT]],1,0)</f>
        <v>0</v>
      </c>
    </row>
    <row r="1710" spans="1:8">
      <c r="A1710">
        <v>306873</v>
      </c>
      <c r="B1710" t="s">
        <v>14</v>
      </c>
      <c r="C1710" t="s">
        <v>144</v>
      </c>
      <c r="D1710" s="1">
        <v>44498</v>
      </c>
      <c r="E1710">
        <v>4</v>
      </c>
      <c r="F1710" s="17">
        <v>6</v>
      </c>
      <c r="G1710">
        <v>8</v>
      </c>
      <c r="H1710">
        <f>IF(rolling_transitions[[#This Row],[CURRENT_SEGMENT]]=rolling_transitions[[#This Row],[PREVIOUS_SEGMENT]],1,0)</f>
        <v>0</v>
      </c>
    </row>
    <row r="1711" spans="1:8">
      <c r="A1711">
        <v>19226</v>
      </c>
      <c r="B1711" t="s">
        <v>12</v>
      </c>
      <c r="C1711" t="s">
        <v>15</v>
      </c>
      <c r="D1711" s="1">
        <v>44491</v>
      </c>
      <c r="E1711">
        <v>2</v>
      </c>
      <c r="F1711" s="17">
        <v>5</v>
      </c>
      <c r="G1711">
        <v>9</v>
      </c>
      <c r="H1711">
        <f>IF(rolling_transitions[[#This Row],[CURRENT_SEGMENT]]=rolling_transitions[[#This Row],[PREVIOUS_SEGMENT]],1,0)</f>
        <v>0</v>
      </c>
    </row>
    <row r="1712" spans="1:8">
      <c r="A1712">
        <v>16355</v>
      </c>
      <c r="B1712" t="s">
        <v>15</v>
      </c>
      <c r="C1712" t="s">
        <v>7</v>
      </c>
      <c r="D1712" s="1">
        <v>44491</v>
      </c>
      <c r="E1712">
        <v>5</v>
      </c>
      <c r="F1712" s="17">
        <v>1</v>
      </c>
      <c r="G1712">
        <v>9</v>
      </c>
      <c r="H1712">
        <f>IF(rolling_transitions[[#This Row],[CURRENT_SEGMENT]]=rolling_transitions[[#This Row],[PREVIOUS_SEGMENT]],1,0)</f>
        <v>0</v>
      </c>
    </row>
    <row r="1713" spans="1:8">
      <c r="A1713">
        <v>15288</v>
      </c>
      <c r="B1713" t="s">
        <v>14</v>
      </c>
      <c r="C1713" t="s">
        <v>7</v>
      </c>
      <c r="D1713" s="1">
        <v>44491</v>
      </c>
      <c r="E1713">
        <v>4</v>
      </c>
      <c r="F1713" s="17">
        <v>1</v>
      </c>
      <c r="G1713">
        <v>9</v>
      </c>
      <c r="H1713">
        <f>IF(rolling_transitions[[#This Row],[CURRENT_SEGMENT]]=rolling_transitions[[#This Row],[PREVIOUS_SEGMENT]],1,0)</f>
        <v>0</v>
      </c>
    </row>
    <row r="1714" spans="1:8">
      <c r="A1714">
        <v>204658</v>
      </c>
      <c r="B1714" t="s">
        <v>14</v>
      </c>
      <c r="C1714" t="s">
        <v>145</v>
      </c>
      <c r="D1714" s="1">
        <v>44491</v>
      </c>
      <c r="E1714">
        <v>4</v>
      </c>
      <c r="F1714" s="17">
        <v>99</v>
      </c>
      <c r="G1714">
        <v>9</v>
      </c>
      <c r="H1714">
        <f>IF(rolling_transitions[[#This Row],[CURRENT_SEGMENT]]=rolling_transitions[[#This Row],[PREVIOUS_SEGMENT]],1,0)</f>
        <v>0</v>
      </c>
    </row>
    <row r="1715" spans="1:8">
      <c r="A1715">
        <v>911</v>
      </c>
      <c r="B1715" t="s">
        <v>13</v>
      </c>
      <c r="C1715" t="s">
        <v>15</v>
      </c>
      <c r="D1715" s="1">
        <v>44491</v>
      </c>
      <c r="E1715">
        <v>3</v>
      </c>
      <c r="F1715" s="17">
        <v>5</v>
      </c>
      <c r="G1715">
        <v>9</v>
      </c>
      <c r="H1715">
        <f>IF(rolling_transitions[[#This Row],[CURRENT_SEGMENT]]=rolling_transitions[[#This Row],[PREVIOUS_SEGMENT]],1,0)</f>
        <v>0</v>
      </c>
    </row>
    <row r="1716" spans="1:8">
      <c r="A1716">
        <v>1833621</v>
      </c>
      <c r="B1716" t="s">
        <v>12</v>
      </c>
      <c r="C1716" t="s">
        <v>12</v>
      </c>
      <c r="D1716" s="1">
        <v>44491</v>
      </c>
      <c r="E1716">
        <v>2</v>
      </c>
      <c r="F1716" s="17">
        <v>2</v>
      </c>
      <c r="G1716">
        <v>9</v>
      </c>
      <c r="H1716">
        <f>IF(rolling_transitions[[#This Row],[CURRENT_SEGMENT]]=rolling_transitions[[#This Row],[PREVIOUS_SEGMENT]],1,0)</f>
        <v>1</v>
      </c>
    </row>
    <row r="1717" spans="1:8">
      <c r="A1717">
        <v>2906475</v>
      </c>
      <c r="B1717" t="s">
        <v>7</v>
      </c>
      <c r="C1717" t="s">
        <v>7</v>
      </c>
      <c r="D1717" s="1">
        <v>44491</v>
      </c>
      <c r="E1717">
        <v>1</v>
      </c>
      <c r="F1717" s="17">
        <v>1</v>
      </c>
      <c r="G1717">
        <v>9</v>
      </c>
      <c r="H1717">
        <f>IF(rolling_transitions[[#This Row],[CURRENT_SEGMENT]]=rolling_transitions[[#This Row],[PREVIOUS_SEGMENT]],1,0)</f>
        <v>1</v>
      </c>
    </row>
    <row r="1718" spans="1:8">
      <c r="A1718">
        <v>133739</v>
      </c>
      <c r="B1718" t="s">
        <v>12</v>
      </c>
      <c r="C1718" t="s">
        <v>7</v>
      </c>
      <c r="D1718" s="1">
        <v>44491</v>
      </c>
      <c r="E1718">
        <v>2</v>
      </c>
      <c r="F1718" s="17">
        <v>1</v>
      </c>
      <c r="G1718">
        <v>9</v>
      </c>
      <c r="H1718">
        <f>IF(rolling_transitions[[#This Row],[CURRENT_SEGMENT]]=rolling_transitions[[#This Row],[PREVIOUS_SEGMENT]],1,0)</f>
        <v>0</v>
      </c>
    </row>
    <row r="1719" spans="1:8">
      <c r="A1719">
        <v>179017</v>
      </c>
      <c r="B1719" t="s">
        <v>13</v>
      </c>
      <c r="C1719" t="s">
        <v>14</v>
      </c>
      <c r="D1719" s="1">
        <v>44491</v>
      </c>
      <c r="E1719">
        <v>3</v>
      </c>
      <c r="F1719" s="17">
        <v>4</v>
      </c>
      <c r="G1719">
        <v>9</v>
      </c>
      <c r="H1719">
        <f>IF(rolling_transitions[[#This Row],[CURRENT_SEGMENT]]=rolling_transitions[[#This Row],[PREVIOUS_SEGMENT]],1,0)</f>
        <v>0</v>
      </c>
    </row>
    <row r="1720" spans="1:8">
      <c r="A1720">
        <v>16848</v>
      </c>
      <c r="B1720" t="s">
        <v>15</v>
      </c>
      <c r="C1720" t="s">
        <v>13</v>
      </c>
      <c r="D1720" s="1">
        <v>44491</v>
      </c>
      <c r="E1720">
        <v>5</v>
      </c>
      <c r="F1720" s="17">
        <v>3</v>
      </c>
      <c r="G1720">
        <v>9</v>
      </c>
      <c r="H1720">
        <f>IF(rolling_transitions[[#This Row],[CURRENT_SEGMENT]]=rolling_transitions[[#This Row],[PREVIOUS_SEGMENT]],1,0)</f>
        <v>0</v>
      </c>
    </row>
    <row r="1721" spans="1:8">
      <c r="A1721">
        <v>130557</v>
      </c>
      <c r="B1721" t="s">
        <v>7</v>
      </c>
      <c r="C1721" t="s">
        <v>12</v>
      </c>
      <c r="D1721" s="1">
        <v>44491</v>
      </c>
      <c r="E1721">
        <v>1</v>
      </c>
      <c r="F1721" s="17">
        <v>2</v>
      </c>
      <c r="G1721">
        <v>9</v>
      </c>
      <c r="H1721">
        <f>IF(rolling_transitions[[#This Row],[CURRENT_SEGMENT]]=rolling_transitions[[#This Row],[PREVIOUS_SEGMENT]],1,0)</f>
        <v>0</v>
      </c>
    </row>
    <row r="1722" spans="1:8">
      <c r="A1722">
        <v>169879</v>
      </c>
      <c r="B1722" t="s">
        <v>14</v>
      </c>
      <c r="C1722" t="s">
        <v>13</v>
      </c>
      <c r="D1722" s="1">
        <v>44491</v>
      </c>
      <c r="E1722">
        <v>4</v>
      </c>
      <c r="F1722" s="17">
        <v>3</v>
      </c>
      <c r="G1722">
        <v>9</v>
      </c>
      <c r="H1722">
        <f>IF(rolling_transitions[[#This Row],[CURRENT_SEGMENT]]=rolling_transitions[[#This Row],[PREVIOUS_SEGMENT]],1,0)</f>
        <v>0</v>
      </c>
    </row>
    <row r="1723" spans="1:8">
      <c r="A1723">
        <v>59734</v>
      </c>
      <c r="B1723" t="s">
        <v>15</v>
      </c>
      <c r="C1723" t="s">
        <v>12</v>
      </c>
      <c r="D1723" s="1">
        <v>44491</v>
      </c>
      <c r="E1723">
        <v>5</v>
      </c>
      <c r="F1723" s="17">
        <v>2</v>
      </c>
      <c r="G1723">
        <v>9</v>
      </c>
      <c r="H1723">
        <f>IF(rolling_transitions[[#This Row],[CURRENT_SEGMENT]]=rolling_transitions[[#This Row],[PREVIOUS_SEGMENT]],1,0)</f>
        <v>0</v>
      </c>
    </row>
    <row r="1724" spans="1:8">
      <c r="A1724">
        <v>7</v>
      </c>
      <c r="B1724" t="s">
        <v>13</v>
      </c>
      <c r="C1724" t="s">
        <v>144</v>
      </c>
      <c r="D1724" s="1">
        <v>44491</v>
      </c>
      <c r="E1724">
        <v>3</v>
      </c>
      <c r="F1724" s="17">
        <v>6</v>
      </c>
      <c r="G1724">
        <v>9</v>
      </c>
      <c r="H1724">
        <f>IF(rolling_transitions[[#This Row],[CURRENT_SEGMENT]]=rolling_transitions[[#This Row],[PREVIOUS_SEGMENT]],1,0)</f>
        <v>0</v>
      </c>
    </row>
    <row r="1725" spans="1:8">
      <c r="A1725">
        <v>7879</v>
      </c>
      <c r="B1725" t="s">
        <v>13</v>
      </c>
      <c r="C1725" t="s">
        <v>12</v>
      </c>
      <c r="D1725" s="1">
        <v>44491</v>
      </c>
      <c r="E1725">
        <v>3</v>
      </c>
      <c r="F1725" s="17">
        <v>2</v>
      </c>
      <c r="G1725">
        <v>9</v>
      </c>
      <c r="H1725">
        <f>IF(rolling_transitions[[#This Row],[CURRENT_SEGMENT]]=rolling_transitions[[#This Row],[PREVIOUS_SEGMENT]],1,0)</f>
        <v>0</v>
      </c>
    </row>
    <row r="1726" spans="1:8">
      <c r="A1726">
        <v>10133</v>
      </c>
      <c r="B1726" t="s">
        <v>12</v>
      </c>
      <c r="C1726" t="s">
        <v>145</v>
      </c>
      <c r="D1726" s="1">
        <v>44491</v>
      </c>
      <c r="E1726">
        <v>2</v>
      </c>
      <c r="F1726" s="17">
        <v>99</v>
      </c>
      <c r="G1726">
        <v>9</v>
      </c>
      <c r="H1726">
        <f>IF(rolling_transitions[[#This Row],[CURRENT_SEGMENT]]=rolling_transitions[[#This Row],[PREVIOUS_SEGMENT]],1,0)</f>
        <v>0</v>
      </c>
    </row>
    <row r="1727" spans="1:8">
      <c r="A1727">
        <v>86239</v>
      </c>
      <c r="B1727" t="s">
        <v>13</v>
      </c>
      <c r="C1727" t="s">
        <v>7</v>
      </c>
      <c r="D1727" s="1">
        <v>44491</v>
      </c>
      <c r="E1727">
        <v>3</v>
      </c>
      <c r="F1727" s="17">
        <v>1</v>
      </c>
      <c r="G1727">
        <v>9</v>
      </c>
      <c r="H1727">
        <f>IF(rolling_transitions[[#This Row],[CURRENT_SEGMENT]]=rolling_transitions[[#This Row],[PREVIOUS_SEGMENT]],1,0)</f>
        <v>0</v>
      </c>
    </row>
    <row r="1728" spans="1:8">
      <c r="A1728">
        <v>281267</v>
      </c>
      <c r="B1728" t="s">
        <v>14</v>
      </c>
      <c r="C1728" t="s">
        <v>144</v>
      </c>
      <c r="D1728" s="1">
        <v>44491</v>
      </c>
      <c r="E1728">
        <v>4</v>
      </c>
      <c r="F1728" s="17">
        <v>6</v>
      </c>
      <c r="G1728">
        <v>9</v>
      </c>
      <c r="H1728">
        <f>IF(rolling_transitions[[#This Row],[CURRENT_SEGMENT]]=rolling_transitions[[#This Row],[PREVIOUS_SEGMENT]],1,0)</f>
        <v>0</v>
      </c>
    </row>
    <row r="1729" spans="1:8">
      <c r="A1729">
        <v>1137</v>
      </c>
      <c r="B1729" t="s">
        <v>7</v>
      </c>
      <c r="C1729" t="s">
        <v>15</v>
      </c>
      <c r="D1729" s="1">
        <v>44491</v>
      </c>
      <c r="E1729">
        <v>1</v>
      </c>
      <c r="F1729" s="17">
        <v>5</v>
      </c>
      <c r="G1729">
        <v>9</v>
      </c>
      <c r="H1729">
        <f>IF(rolling_transitions[[#This Row],[CURRENT_SEGMENT]]=rolling_transitions[[#This Row],[PREVIOUS_SEGMENT]],1,0)</f>
        <v>0</v>
      </c>
    </row>
    <row r="1730" spans="1:8">
      <c r="A1730">
        <v>2173078</v>
      </c>
      <c r="B1730" t="s">
        <v>13</v>
      </c>
      <c r="C1730" t="s">
        <v>13</v>
      </c>
      <c r="D1730" s="1">
        <v>44491</v>
      </c>
      <c r="E1730">
        <v>3</v>
      </c>
      <c r="F1730" s="17">
        <v>3</v>
      </c>
      <c r="G1730">
        <v>9</v>
      </c>
      <c r="H1730">
        <f>IF(rolling_transitions[[#This Row],[CURRENT_SEGMENT]]=rolling_transitions[[#This Row],[PREVIOUS_SEGMENT]],1,0)</f>
        <v>1</v>
      </c>
    </row>
    <row r="1731" spans="1:8">
      <c r="A1731">
        <v>742</v>
      </c>
      <c r="B1731" t="s">
        <v>7</v>
      </c>
      <c r="C1731" t="s">
        <v>145</v>
      </c>
      <c r="D1731" s="1">
        <v>44491</v>
      </c>
      <c r="E1731">
        <v>1</v>
      </c>
      <c r="F1731" s="17">
        <v>99</v>
      </c>
      <c r="G1731">
        <v>9</v>
      </c>
      <c r="H1731">
        <f>IF(rolling_transitions[[#This Row],[CURRENT_SEGMENT]]=rolling_transitions[[#This Row],[PREVIOUS_SEGMENT]],1,0)</f>
        <v>0</v>
      </c>
    </row>
    <row r="1732" spans="1:8">
      <c r="A1732">
        <v>257565</v>
      </c>
      <c r="B1732" t="s">
        <v>12</v>
      </c>
      <c r="C1732" t="s">
        <v>14</v>
      </c>
      <c r="D1732" s="1">
        <v>44491</v>
      </c>
      <c r="E1732">
        <v>2</v>
      </c>
      <c r="F1732" s="17">
        <v>4</v>
      </c>
      <c r="G1732">
        <v>9</v>
      </c>
      <c r="H1732">
        <f>IF(rolling_transitions[[#This Row],[CURRENT_SEGMENT]]=rolling_transitions[[#This Row],[PREVIOUS_SEGMENT]],1,0)</f>
        <v>0</v>
      </c>
    </row>
    <row r="1733" spans="1:8">
      <c r="A1733">
        <v>701756</v>
      </c>
      <c r="B1733" t="s">
        <v>15</v>
      </c>
      <c r="C1733" t="s">
        <v>14</v>
      </c>
      <c r="D1733" s="1">
        <v>44491</v>
      </c>
      <c r="E1733">
        <v>5</v>
      </c>
      <c r="F1733" s="17">
        <v>4</v>
      </c>
      <c r="G1733">
        <v>9</v>
      </c>
      <c r="H1733">
        <f>IF(rolling_transitions[[#This Row],[CURRENT_SEGMENT]]=rolling_transitions[[#This Row],[PREVIOUS_SEGMENT]],1,0)</f>
        <v>0</v>
      </c>
    </row>
    <row r="1734" spans="1:8">
      <c r="A1734">
        <v>237804</v>
      </c>
      <c r="B1734" t="s">
        <v>14</v>
      </c>
      <c r="C1734" t="s">
        <v>15</v>
      </c>
      <c r="D1734" s="1">
        <v>44491</v>
      </c>
      <c r="E1734">
        <v>4</v>
      </c>
      <c r="F1734" s="17">
        <v>5</v>
      </c>
      <c r="G1734">
        <v>9</v>
      </c>
      <c r="H1734">
        <f>IF(rolling_transitions[[#This Row],[CURRENT_SEGMENT]]=rolling_transitions[[#This Row],[PREVIOUS_SEGMENT]],1,0)</f>
        <v>0</v>
      </c>
    </row>
    <row r="1735" spans="1:8">
      <c r="A1735">
        <v>993</v>
      </c>
      <c r="B1735" t="s">
        <v>13</v>
      </c>
      <c r="C1735" t="s">
        <v>15</v>
      </c>
      <c r="D1735" s="1">
        <v>44505</v>
      </c>
      <c r="E1735">
        <v>3</v>
      </c>
      <c r="F1735" s="17">
        <v>5</v>
      </c>
      <c r="G1735">
        <v>7</v>
      </c>
      <c r="H1735">
        <f>IF(rolling_transitions[[#This Row],[CURRENT_SEGMENT]]=rolling_transitions[[#This Row],[PREVIOUS_SEGMENT]],1,0)</f>
        <v>0</v>
      </c>
    </row>
    <row r="1736" spans="1:8">
      <c r="A1736">
        <v>155289</v>
      </c>
      <c r="B1736" t="s">
        <v>14</v>
      </c>
      <c r="C1736" t="s">
        <v>13</v>
      </c>
      <c r="D1736" s="1">
        <v>44505</v>
      </c>
      <c r="E1736">
        <v>4</v>
      </c>
      <c r="F1736" s="17">
        <v>3</v>
      </c>
      <c r="G1736">
        <v>7</v>
      </c>
      <c r="H1736">
        <f>IF(rolling_transitions[[#This Row],[CURRENT_SEGMENT]]=rolling_transitions[[#This Row],[PREVIOUS_SEGMENT]],1,0)</f>
        <v>0</v>
      </c>
    </row>
    <row r="1737" spans="1:8">
      <c r="A1737">
        <v>2917548</v>
      </c>
      <c r="B1737" t="s">
        <v>7</v>
      </c>
      <c r="C1737" t="s">
        <v>7</v>
      </c>
      <c r="D1737" s="1">
        <v>44505</v>
      </c>
      <c r="E1737">
        <v>1</v>
      </c>
      <c r="F1737" s="17">
        <v>1</v>
      </c>
      <c r="G1737">
        <v>7</v>
      </c>
      <c r="H1737">
        <f>IF(rolling_transitions[[#This Row],[CURRENT_SEGMENT]]=rolling_transitions[[#This Row],[PREVIOUS_SEGMENT]],1,0)</f>
        <v>1</v>
      </c>
    </row>
    <row r="1738" spans="1:8">
      <c r="A1738">
        <v>9565473</v>
      </c>
      <c r="B1738" t="s">
        <v>14</v>
      </c>
      <c r="C1738" t="s">
        <v>14</v>
      </c>
      <c r="D1738" s="1">
        <v>44505</v>
      </c>
      <c r="E1738">
        <v>4</v>
      </c>
      <c r="F1738" s="17">
        <v>4</v>
      </c>
      <c r="G1738">
        <v>7</v>
      </c>
      <c r="H1738">
        <f>IF(rolling_transitions[[#This Row],[CURRENT_SEGMENT]]=rolling_transitions[[#This Row],[PREVIOUS_SEGMENT]],1,0)</f>
        <v>1</v>
      </c>
    </row>
    <row r="1739" spans="1:8">
      <c r="A1739">
        <v>1193</v>
      </c>
      <c r="B1739" t="s">
        <v>7</v>
      </c>
      <c r="C1739" t="s">
        <v>15</v>
      </c>
      <c r="D1739" s="1">
        <v>44505</v>
      </c>
      <c r="E1739">
        <v>1</v>
      </c>
      <c r="F1739" s="17">
        <v>5</v>
      </c>
      <c r="G1739">
        <v>7</v>
      </c>
      <c r="H1739">
        <f>IF(rolling_transitions[[#This Row],[CURRENT_SEGMENT]]=rolling_transitions[[#This Row],[PREVIOUS_SEGMENT]],1,0)</f>
        <v>0</v>
      </c>
    </row>
    <row r="1740" spans="1:8">
      <c r="A1740">
        <v>990</v>
      </c>
      <c r="B1740" t="s">
        <v>7</v>
      </c>
      <c r="C1740" t="s">
        <v>145</v>
      </c>
      <c r="D1740" s="1">
        <v>44505</v>
      </c>
      <c r="E1740">
        <v>1</v>
      </c>
      <c r="F1740" s="17">
        <v>99</v>
      </c>
      <c r="G1740">
        <v>7</v>
      </c>
      <c r="H1740">
        <f>IF(rolling_transitions[[#This Row],[CURRENT_SEGMENT]]=rolling_transitions[[#This Row],[PREVIOUS_SEGMENT]],1,0)</f>
        <v>0</v>
      </c>
    </row>
    <row r="1741" spans="1:8">
      <c r="A1741">
        <v>146103</v>
      </c>
      <c r="B1741" t="s">
        <v>7</v>
      </c>
      <c r="C1741" t="s">
        <v>12</v>
      </c>
      <c r="D1741" s="1">
        <v>44505</v>
      </c>
      <c r="E1741">
        <v>1</v>
      </c>
      <c r="F1741" s="17">
        <v>2</v>
      </c>
      <c r="G1741">
        <v>7</v>
      </c>
      <c r="H1741">
        <f>IF(rolling_transitions[[#This Row],[CURRENT_SEGMENT]]=rolling_transitions[[#This Row],[PREVIOUS_SEGMENT]],1,0)</f>
        <v>0</v>
      </c>
    </row>
    <row r="1742" spans="1:8">
      <c r="A1742">
        <v>1858908</v>
      </c>
      <c r="B1742" t="s">
        <v>12</v>
      </c>
      <c r="C1742" t="s">
        <v>12</v>
      </c>
      <c r="D1742" s="1">
        <v>44505</v>
      </c>
      <c r="E1742">
        <v>2</v>
      </c>
      <c r="F1742" s="17">
        <v>2</v>
      </c>
      <c r="G1742">
        <v>7</v>
      </c>
      <c r="H1742">
        <f>IF(rolling_transitions[[#This Row],[CURRENT_SEGMENT]]=rolling_transitions[[#This Row],[PREVIOUS_SEGMENT]],1,0)</f>
        <v>1</v>
      </c>
    </row>
    <row r="1743" spans="1:8">
      <c r="A1743">
        <v>5547</v>
      </c>
      <c r="B1743" t="s">
        <v>12</v>
      </c>
      <c r="C1743" t="s">
        <v>13</v>
      </c>
      <c r="D1743" s="1">
        <v>44505</v>
      </c>
      <c r="E1743">
        <v>2</v>
      </c>
      <c r="F1743" s="17">
        <v>3</v>
      </c>
      <c r="G1743">
        <v>7</v>
      </c>
      <c r="H1743">
        <f>IF(rolling_transitions[[#This Row],[CURRENT_SEGMENT]]=rolling_transitions[[#This Row],[PREVIOUS_SEGMENT]],1,0)</f>
        <v>0</v>
      </c>
    </row>
    <row r="1744" spans="1:8">
      <c r="A1744">
        <v>275118</v>
      </c>
      <c r="B1744" t="s">
        <v>12</v>
      </c>
      <c r="C1744" t="s">
        <v>14</v>
      </c>
      <c r="D1744" s="1">
        <v>44505</v>
      </c>
      <c r="E1744">
        <v>2</v>
      </c>
      <c r="F1744" s="17">
        <v>4</v>
      </c>
      <c r="G1744">
        <v>7</v>
      </c>
      <c r="H1744">
        <f>IF(rolling_transitions[[#This Row],[CURRENT_SEGMENT]]=rolling_transitions[[#This Row],[PREVIOUS_SEGMENT]],1,0)</f>
        <v>0</v>
      </c>
    </row>
    <row r="1745" spans="1:8">
      <c r="A1745">
        <v>12048</v>
      </c>
      <c r="B1745" t="s">
        <v>14</v>
      </c>
      <c r="C1745" t="s">
        <v>7</v>
      </c>
      <c r="D1745" s="1">
        <v>44505</v>
      </c>
      <c r="E1745">
        <v>4</v>
      </c>
      <c r="F1745" s="17">
        <v>1</v>
      </c>
      <c r="G1745">
        <v>7</v>
      </c>
      <c r="H1745">
        <f>IF(rolling_transitions[[#This Row],[CURRENT_SEGMENT]]=rolling_transitions[[#This Row],[PREVIOUS_SEGMENT]],1,0)</f>
        <v>0</v>
      </c>
    </row>
    <row r="1746" spans="1:8">
      <c r="A1746">
        <v>220317</v>
      </c>
      <c r="B1746" t="s">
        <v>14</v>
      </c>
      <c r="C1746" t="s">
        <v>145</v>
      </c>
      <c r="D1746" s="1">
        <v>44505</v>
      </c>
      <c r="E1746">
        <v>4</v>
      </c>
      <c r="F1746" s="17">
        <v>99</v>
      </c>
      <c r="G1746">
        <v>7</v>
      </c>
      <c r="H1746">
        <f>IF(rolling_transitions[[#This Row],[CURRENT_SEGMENT]]=rolling_transitions[[#This Row],[PREVIOUS_SEGMENT]],1,0)</f>
        <v>0</v>
      </c>
    </row>
    <row r="1747" spans="1:8">
      <c r="A1747">
        <v>292208</v>
      </c>
      <c r="B1747" t="s">
        <v>14</v>
      </c>
      <c r="C1747" t="s">
        <v>144</v>
      </c>
      <c r="D1747" s="1">
        <v>44505</v>
      </c>
      <c r="E1747">
        <v>4</v>
      </c>
      <c r="F1747" s="17">
        <v>6</v>
      </c>
      <c r="G1747">
        <v>7</v>
      </c>
      <c r="H1747">
        <f>IF(rolling_transitions[[#This Row],[CURRENT_SEGMENT]]=rolling_transitions[[#This Row],[PREVIOUS_SEGMENT]],1,0)</f>
        <v>0</v>
      </c>
    </row>
    <row r="1748" spans="1:8">
      <c r="A1748">
        <v>16602</v>
      </c>
      <c r="B1748" t="s">
        <v>15</v>
      </c>
      <c r="C1748" t="s">
        <v>13</v>
      </c>
      <c r="D1748" s="1">
        <v>44505</v>
      </c>
      <c r="E1748">
        <v>5</v>
      </c>
      <c r="F1748" s="17">
        <v>3</v>
      </c>
      <c r="G1748">
        <v>7</v>
      </c>
      <c r="H1748">
        <f>IF(rolling_transitions[[#This Row],[CURRENT_SEGMENT]]=rolling_transitions[[#This Row],[PREVIOUS_SEGMENT]],1,0)</f>
        <v>0</v>
      </c>
    </row>
    <row r="1749" spans="1:8">
      <c r="A1749">
        <v>8377</v>
      </c>
      <c r="B1749" t="s">
        <v>13</v>
      </c>
      <c r="C1749" t="s">
        <v>12</v>
      </c>
      <c r="D1749" s="1">
        <v>44505</v>
      </c>
      <c r="E1749">
        <v>3</v>
      </c>
      <c r="F1749" s="17">
        <v>2</v>
      </c>
      <c r="G1749">
        <v>7</v>
      </c>
      <c r="H1749">
        <f>IF(rolling_transitions[[#This Row],[CURRENT_SEGMENT]]=rolling_transitions[[#This Row],[PREVIOUS_SEGMENT]],1,0)</f>
        <v>0</v>
      </c>
    </row>
    <row r="1750" spans="1:8">
      <c r="A1750">
        <v>247507</v>
      </c>
      <c r="B1750" t="s">
        <v>14</v>
      </c>
      <c r="C1750" t="s">
        <v>15</v>
      </c>
      <c r="D1750" s="1">
        <v>44505</v>
      </c>
      <c r="E1750">
        <v>4</v>
      </c>
      <c r="F1750" s="17">
        <v>5</v>
      </c>
      <c r="G1750">
        <v>7</v>
      </c>
      <c r="H1750">
        <f>IF(rolling_transitions[[#This Row],[CURRENT_SEGMENT]]=rolling_transitions[[#This Row],[PREVIOUS_SEGMENT]],1,0)</f>
        <v>0</v>
      </c>
    </row>
    <row r="1751" spans="1:8">
      <c r="A1751">
        <v>20586</v>
      </c>
      <c r="B1751" t="s">
        <v>7</v>
      </c>
      <c r="C1751" t="s">
        <v>14</v>
      </c>
      <c r="D1751" s="1">
        <v>44505</v>
      </c>
      <c r="E1751">
        <v>1</v>
      </c>
      <c r="F1751" s="17">
        <v>4</v>
      </c>
      <c r="G1751">
        <v>7</v>
      </c>
      <c r="H1751">
        <f>IF(rolling_transitions[[#This Row],[CURRENT_SEGMENT]]=rolling_transitions[[#This Row],[PREVIOUS_SEGMENT]],1,0)</f>
        <v>0</v>
      </c>
    </row>
    <row r="1752" spans="1:8">
      <c r="A1752">
        <v>79219</v>
      </c>
      <c r="B1752" t="s">
        <v>13</v>
      </c>
      <c r="C1752" t="s">
        <v>7</v>
      </c>
      <c r="D1752" s="1">
        <v>44505</v>
      </c>
      <c r="E1752">
        <v>3</v>
      </c>
      <c r="F1752" s="17">
        <v>1</v>
      </c>
      <c r="G1752">
        <v>7</v>
      </c>
      <c r="H1752">
        <f>IF(rolling_transitions[[#This Row],[CURRENT_SEGMENT]]=rolling_transitions[[#This Row],[PREVIOUS_SEGMENT]],1,0)</f>
        <v>0</v>
      </c>
    </row>
    <row r="1753" spans="1:8">
      <c r="A1753">
        <v>503498</v>
      </c>
      <c r="B1753" t="s">
        <v>144</v>
      </c>
      <c r="C1753" t="s">
        <v>15</v>
      </c>
      <c r="D1753" s="1">
        <v>44505</v>
      </c>
      <c r="E1753">
        <v>6</v>
      </c>
      <c r="F1753" s="17">
        <v>5</v>
      </c>
      <c r="G1753">
        <v>7</v>
      </c>
      <c r="H1753">
        <f>IF(rolling_transitions[[#This Row],[CURRENT_SEGMENT]]=rolling_transitions[[#This Row],[PREVIOUS_SEGMENT]],1,0)</f>
        <v>0</v>
      </c>
    </row>
    <row r="1754" spans="1:8">
      <c r="A1754">
        <v>122300</v>
      </c>
      <c r="B1754" t="s">
        <v>12</v>
      </c>
      <c r="C1754" t="s">
        <v>7</v>
      </c>
      <c r="D1754" s="1">
        <v>44505</v>
      </c>
      <c r="E1754">
        <v>2</v>
      </c>
      <c r="F1754" s="17">
        <v>1</v>
      </c>
      <c r="G1754">
        <v>7</v>
      </c>
      <c r="H1754">
        <f>IF(rolling_transitions[[#This Row],[CURRENT_SEGMENT]]=rolling_transitions[[#This Row],[PREVIOUS_SEGMENT]],1,0)</f>
        <v>0</v>
      </c>
    </row>
    <row r="1755" spans="1:8">
      <c r="A1755">
        <v>192499</v>
      </c>
      <c r="B1755" t="s">
        <v>13</v>
      </c>
      <c r="C1755" t="s">
        <v>14</v>
      </c>
      <c r="D1755" s="1">
        <v>44505</v>
      </c>
      <c r="E1755">
        <v>3</v>
      </c>
      <c r="F1755" s="17">
        <v>4</v>
      </c>
      <c r="G1755">
        <v>7</v>
      </c>
      <c r="H1755">
        <f>IF(rolling_transitions[[#This Row],[CURRENT_SEGMENT]]=rolling_transitions[[#This Row],[PREVIOUS_SEGMENT]],1,0)</f>
        <v>0</v>
      </c>
    </row>
    <row r="1756" spans="1:8">
      <c r="A1756">
        <v>674799</v>
      </c>
      <c r="B1756" t="s">
        <v>15</v>
      </c>
      <c r="C1756" t="s">
        <v>14</v>
      </c>
      <c r="D1756" s="1">
        <v>44505</v>
      </c>
      <c r="E1756">
        <v>5</v>
      </c>
      <c r="F1756" s="17">
        <v>4</v>
      </c>
      <c r="G1756">
        <v>7</v>
      </c>
      <c r="H1756">
        <f>IF(rolling_transitions[[#This Row],[CURRENT_SEGMENT]]=rolling_transitions[[#This Row],[PREVIOUS_SEGMENT]],1,0)</f>
        <v>0</v>
      </c>
    </row>
    <row r="1757" spans="1:8">
      <c r="A1757">
        <v>55902</v>
      </c>
      <c r="B1757" t="s">
        <v>15</v>
      </c>
      <c r="C1757" t="s">
        <v>12</v>
      </c>
      <c r="D1757" s="1">
        <v>44505</v>
      </c>
      <c r="E1757">
        <v>5</v>
      </c>
      <c r="F1757" s="17">
        <v>2</v>
      </c>
      <c r="G1757">
        <v>7</v>
      </c>
      <c r="H1757">
        <f>IF(rolling_transitions[[#This Row],[CURRENT_SEGMENT]]=rolling_transitions[[#This Row],[PREVIOUS_SEGMENT]],1,0)</f>
        <v>0</v>
      </c>
    </row>
    <row r="1758" spans="1:8">
      <c r="A1758">
        <v>270</v>
      </c>
      <c r="B1758" t="s">
        <v>13</v>
      </c>
      <c r="C1758" t="s">
        <v>145</v>
      </c>
      <c r="D1758" s="1">
        <v>44505</v>
      </c>
      <c r="E1758">
        <v>3</v>
      </c>
      <c r="F1758" s="17">
        <v>99</v>
      </c>
      <c r="G1758">
        <v>7</v>
      </c>
      <c r="H1758">
        <f>IF(rolling_transitions[[#This Row],[CURRENT_SEGMENT]]=rolling_transitions[[#This Row],[PREVIOUS_SEGMENT]],1,0)</f>
        <v>0</v>
      </c>
    </row>
    <row r="1759" spans="1:8">
      <c r="A1759">
        <v>10801318</v>
      </c>
      <c r="B1759" t="s">
        <v>144</v>
      </c>
      <c r="C1759" t="s">
        <v>144</v>
      </c>
      <c r="D1759" s="1">
        <v>44505</v>
      </c>
      <c r="E1759">
        <v>6</v>
      </c>
      <c r="F1759" s="17">
        <v>6</v>
      </c>
      <c r="G1759">
        <v>7</v>
      </c>
      <c r="H1759">
        <f>IF(rolling_transitions[[#This Row],[CURRENT_SEGMENT]]=rolling_transitions[[#This Row],[PREVIOUS_SEGMENT]],1,0)</f>
        <v>1</v>
      </c>
    </row>
    <row r="1760" spans="1:8">
      <c r="A1760">
        <v>16195</v>
      </c>
      <c r="B1760" t="s">
        <v>15</v>
      </c>
      <c r="C1760" t="s">
        <v>7</v>
      </c>
      <c r="D1760" s="1">
        <v>44505</v>
      </c>
      <c r="E1760">
        <v>5</v>
      </c>
      <c r="F1760" s="17">
        <v>1</v>
      </c>
      <c r="G1760">
        <v>7</v>
      </c>
      <c r="H1760">
        <f>IF(rolling_transitions[[#This Row],[CURRENT_SEGMENT]]=rolling_transitions[[#This Row],[PREVIOUS_SEGMENT]],1,0)</f>
        <v>0</v>
      </c>
    </row>
    <row r="1761" spans="1:8">
      <c r="A1761">
        <v>11839</v>
      </c>
      <c r="B1761" t="s">
        <v>12</v>
      </c>
      <c r="C1761" t="s">
        <v>145</v>
      </c>
      <c r="D1761" s="1">
        <v>44505</v>
      </c>
      <c r="E1761">
        <v>2</v>
      </c>
      <c r="F1761" s="17">
        <v>99</v>
      </c>
      <c r="G1761">
        <v>7</v>
      </c>
      <c r="H1761">
        <f>IF(rolling_transitions[[#This Row],[CURRENT_SEGMENT]]=rolling_transitions[[#This Row],[PREVIOUS_SEGMENT]],1,0)</f>
        <v>0</v>
      </c>
    </row>
    <row r="1762" spans="1:8">
      <c r="A1762">
        <v>82050</v>
      </c>
      <c r="B1762" t="s">
        <v>7</v>
      </c>
      <c r="C1762" t="s">
        <v>13</v>
      </c>
      <c r="D1762" s="1">
        <v>44505</v>
      </c>
      <c r="E1762">
        <v>1</v>
      </c>
      <c r="F1762" s="17">
        <v>3</v>
      </c>
      <c r="G1762">
        <v>7</v>
      </c>
      <c r="H1762">
        <f>IF(rolling_transitions[[#This Row],[CURRENT_SEGMENT]]=rolling_transitions[[#This Row],[PREVIOUS_SEGMENT]],1,0)</f>
        <v>0</v>
      </c>
    </row>
    <row r="1763" spans="1:8">
      <c r="A1763">
        <v>5460</v>
      </c>
      <c r="B1763" t="s">
        <v>12</v>
      </c>
      <c r="C1763" t="s">
        <v>13</v>
      </c>
      <c r="D1763" s="1">
        <v>44498</v>
      </c>
      <c r="E1763">
        <v>2</v>
      </c>
      <c r="F1763" s="17">
        <v>3</v>
      </c>
      <c r="G1763">
        <v>8</v>
      </c>
      <c r="H1763">
        <f>IF(rolling_transitions[[#This Row],[CURRENT_SEGMENT]]=rolling_transitions[[#This Row],[PREVIOUS_SEGMENT]],1,0)</f>
        <v>0</v>
      </c>
    </row>
    <row r="1764" spans="1:8">
      <c r="A1764">
        <v>11909</v>
      </c>
      <c r="B1764" t="s">
        <v>12</v>
      </c>
      <c r="C1764" t="s">
        <v>145</v>
      </c>
      <c r="D1764" s="1">
        <v>44498</v>
      </c>
      <c r="E1764">
        <v>2</v>
      </c>
      <c r="F1764" s="17">
        <v>99</v>
      </c>
      <c r="G1764">
        <v>8</v>
      </c>
      <c r="H1764">
        <f>IF(rolling_transitions[[#This Row],[CURRENT_SEGMENT]]=rolling_transitions[[#This Row],[PREVIOUS_SEGMENT]],1,0)</f>
        <v>0</v>
      </c>
    </row>
    <row r="1765" spans="1:8">
      <c r="A1765">
        <v>17610</v>
      </c>
      <c r="B1765" t="s">
        <v>15</v>
      </c>
      <c r="C1765" t="s">
        <v>7</v>
      </c>
      <c r="D1765" s="1">
        <v>44526</v>
      </c>
      <c r="E1765">
        <v>5</v>
      </c>
      <c r="F1765" s="17">
        <v>1</v>
      </c>
      <c r="G1765">
        <v>4</v>
      </c>
      <c r="H1765">
        <f>IF(rolling_transitions[[#This Row],[CURRENT_SEGMENT]]=rolling_transitions[[#This Row],[PREVIOUS_SEGMENT]],1,0)</f>
        <v>0</v>
      </c>
    </row>
    <row r="1766" spans="1:8">
      <c r="A1766">
        <v>524107</v>
      </c>
      <c r="B1766" t="s">
        <v>144</v>
      </c>
      <c r="C1766" t="s">
        <v>15</v>
      </c>
      <c r="D1766" s="1">
        <v>44526</v>
      </c>
      <c r="E1766">
        <v>6</v>
      </c>
      <c r="F1766" s="17">
        <v>5</v>
      </c>
      <c r="G1766">
        <v>4</v>
      </c>
      <c r="H1766">
        <f>IF(rolling_transitions[[#This Row],[CURRENT_SEGMENT]]=rolling_transitions[[#This Row],[PREVIOUS_SEGMENT]],1,0)</f>
        <v>0</v>
      </c>
    </row>
    <row r="1767" spans="1:8">
      <c r="A1767">
        <v>200515</v>
      </c>
      <c r="B1767" t="s">
        <v>14</v>
      </c>
      <c r="C1767" t="s">
        <v>145</v>
      </c>
      <c r="D1767" s="1">
        <v>44526</v>
      </c>
      <c r="E1767">
        <v>4</v>
      </c>
      <c r="F1767" s="17">
        <v>99</v>
      </c>
      <c r="G1767">
        <v>4</v>
      </c>
      <c r="H1767">
        <f>IF(rolling_transitions[[#This Row],[CURRENT_SEGMENT]]=rolling_transitions[[#This Row],[PREVIOUS_SEGMENT]],1,0)</f>
        <v>0</v>
      </c>
    </row>
    <row r="1768" spans="1:8">
      <c r="A1768">
        <v>180503</v>
      </c>
      <c r="B1768" t="s">
        <v>13</v>
      </c>
      <c r="C1768" t="s">
        <v>14</v>
      </c>
      <c r="D1768" s="1">
        <v>44526</v>
      </c>
      <c r="E1768">
        <v>3</v>
      </c>
      <c r="F1768" s="17">
        <v>4</v>
      </c>
      <c r="G1768">
        <v>4</v>
      </c>
      <c r="H1768">
        <f>IF(rolling_transitions[[#This Row],[CURRENT_SEGMENT]]=rolling_transitions[[#This Row],[PREVIOUS_SEGMENT]],1,0)</f>
        <v>0</v>
      </c>
    </row>
    <row r="1769" spans="1:8">
      <c r="A1769">
        <v>642744</v>
      </c>
      <c r="B1769" t="s">
        <v>15</v>
      </c>
      <c r="C1769" t="s">
        <v>14</v>
      </c>
      <c r="D1769" s="1">
        <v>44526</v>
      </c>
      <c r="E1769">
        <v>5</v>
      </c>
      <c r="F1769" s="17">
        <v>4</v>
      </c>
      <c r="G1769">
        <v>4</v>
      </c>
      <c r="H1769">
        <f>IF(rolling_transitions[[#This Row],[CURRENT_SEGMENT]]=rolling_transitions[[#This Row],[PREVIOUS_SEGMENT]],1,0)</f>
        <v>0</v>
      </c>
    </row>
    <row r="1770" spans="1:8">
      <c r="A1770">
        <v>2449418</v>
      </c>
      <c r="B1770" t="s">
        <v>15</v>
      </c>
      <c r="C1770" t="s">
        <v>15</v>
      </c>
      <c r="D1770" s="1">
        <v>44526</v>
      </c>
      <c r="E1770">
        <v>5</v>
      </c>
      <c r="F1770" s="17">
        <v>5</v>
      </c>
      <c r="G1770">
        <v>4</v>
      </c>
      <c r="H1770">
        <f>IF(rolling_transitions[[#This Row],[CURRENT_SEGMENT]]=rolling_transitions[[#This Row],[PREVIOUS_SEGMENT]],1,0)</f>
        <v>1</v>
      </c>
    </row>
    <row r="1771" spans="1:8">
      <c r="A1771">
        <v>79774</v>
      </c>
      <c r="B1771" t="s">
        <v>7</v>
      </c>
      <c r="C1771" t="s">
        <v>13</v>
      </c>
      <c r="D1771" s="1">
        <v>44526</v>
      </c>
      <c r="E1771">
        <v>1</v>
      </c>
      <c r="F1771" s="17">
        <v>3</v>
      </c>
      <c r="G1771">
        <v>4</v>
      </c>
      <c r="H1771">
        <f>IF(rolling_transitions[[#This Row],[CURRENT_SEGMENT]]=rolling_transitions[[#This Row],[PREVIOUS_SEGMENT]],1,0)</f>
        <v>0</v>
      </c>
    </row>
    <row r="1772" spans="1:8">
      <c r="A1772">
        <v>223808</v>
      </c>
      <c r="B1772" t="s">
        <v>14</v>
      </c>
      <c r="C1772" t="s">
        <v>15</v>
      </c>
      <c r="D1772" s="1">
        <v>44526</v>
      </c>
      <c r="E1772">
        <v>4</v>
      </c>
      <c r="F1772" s="17">
        <v>5</v>
      </c>
      <c r="G1772">
        <v>4</v>
      </c>
      <c r="H1772">
        <f>IF(rolling_transitions[[#This Row],[CURRENT_SEGMENT]]=rolling_transitions[[#This Row],[PREVIOUS_SEGMENT]],1,0)</f>
        <v>0</v>
      </c>
    </row>
    <row r="1773" spans="1:8">
      <c r="A1773">
        <v>266470</v>
      </c>
      <c r="B1773" t="s">
        <v>14</v>
      </c>
      <c r="C1773" t="s">
        <v>144</v>
      </c>
      <c r="D1773" s="1">
        <v>44526</v>
      </c>
      <c r="E1773">
        <v>4</v>
      </c>
      <c r="F1773" s="17">
        <v>6</v>
      </c>
      <c r="G1773">
        <v>4</v>
      </c>
      <c r="H1773">
        <f>IF(rolling_transitions[[#This Row],[CURRENT_SEGMENT]]=rolling_transitions[[#This Row],[PREVIOUS_SEGMENT]],1,0)</f>
        <v>0</v>
      </c>
    </row>
    <row r="1774" spans="1:8">
      <c r="A1774">
        <v>158639</v>
      </c>
      <c r="B1774" t="s">
        <v>14</v>
      </c>
      <c r="C1774" t="s">
        <v>13</v>
      </c>
      <c r="D1774" s="1">
        <v>44526</v>
      </c>
      <c r="E1774">
        <v>4</v>
      </c>
      <c r="F1774" s="17">
        <v>3</v>
      </c>
      <c r="G1774">
        <v>4</v>
      </c>
      <c r="H1774">
        <f>IF(rolling_transitions[[#This Row],[CURRENT_SEGMENT]]=rolling_transitions[[#This Row],[PREVIOUS_SEGMENT]],1,0)</f>
        <v>0</v>
      </c>
    </row>
    <row r="1775" spans="1:8">
      <c r="A1775">
        <v>17024</v>
      </c>
      <c r="B1775" t="s">
        <v>15</v>
      </c>
      <c r="C1775" t="s">
        <v>7</v>
      </c>
      <c r="D1775" s="1">
        <v>44519</v>
      </c>
      <c r="E1775">
        <v>5</v>
      </c>
      <c r="F1775" s="17">
        <v>1</v>
      </c>
      <c r="G1775">
        <v>5</v>
      </c>
      <c r="H1775">
        <f>IF(rolling_transitions[[#This Row],[CURRENT_SEGMENT]]=rolling_transitions[[#This Row],[PREVIOUS_SEGMENT]],1,0)</f>
        <v>0</v>
      </c>
    </row>
    <row r="1776" spans="1:8">
      <c r="A1776">
        <v>2944449</v>
      </c>
      <c r="B1776" t="s">
        <v>7</v>
      </c>
      <c r="C1776" t="s">
        <v>7</v>
      </c>
      <c r="D1776" s="1">
        <v>44519</v>
      </c>
      <c r="E1776">
        <v>1</v>
      </c>
      <c r="F1776" s="17">
        <v>1</v>
      </c>
      <c r="G1776">
        <v>5</v>
      </c>
      <c r="H1776">
        <f>IF(rolling_transitions[[#This Row],[CURRENT_SEGMENT]]=rolling_transitions[[#This Row],[PREVIOUS_SEGMENT]],1,0)</f>
        <v>1</v>
      </c>
    </row>
    <row r="1777" spans="1:8">
      <c r="A1777">
        <v>41</v>
      </c>
      <c r="B1777" t="s">
        <v>7</v>
      </c>
      <c r="C1777" t="s">
        <v>144</v>
      </c>
      <c r="D1777" s="1">
        <v>44519</v>
      </c>
      <c r="E1777">
        <v>1</v>
      </c>
      <c r="F1777" s="17">
        <v>6</v>
      </c>
      <c r="G1777">
        <v>5</v>
      </c>
      <c r="H1777">
        <f>IF(rolling_transitions[[#This Row],[CURRENT_SEGMENT]]=rolling_transitions[[#This Row],[PREVIOUS_SEGMENT]],1,0)</f>
        <v>0</v>
      </c>
    </row>
    <row r="1778" spans="1:8">
      <c r="A1778">
        <v>500987</v>
      </c>
      <c r="B1778" t="s">
        <v>144</v>
      </c>
      <c r="C1778" t="s">
        <v>15</v>
      </c>
      <c r="D1778" s="1">
        <v>44519</v>
      </c>
      <c r="E1778">
        <v>6</v>
      </c>
      <c r="F1778" s="17">
        <v>5</v>
      </c>
      <c r="G1778">
        <v>5</v>
      </c>
      <c r="H1778">
        <f>IF(rolling_transitions[[#This Row],[CURRENT_SEGMENT]]=rolling_transitions[[#This Row],[PREVIOUS_SEGMENT]],1,0)</f>
        <v>0</v>
      </c>
    </row>
    <row r="1779" spans="1:8">
      <c r="A1779">
        <v>264252</v>
      </c>
      <c r="B1779" t="s">
        <v>12</v>
      </c>
      <c r="C1779" t="s">
        <v>14</v>
      </c>
      <c r="D1779" s="1">
        <v>44519</v>
      </c>
      <c r="E1779">
        <v>2</v>
      </c>
      <c r="F1779" s="17">
        <v>4</v>
      </c>
      <c r="G1779">
        <v>5</v>
      </c>
      <c r="H1779">
        <f>IF(rolling_transitions[[#This Row],[CURRENT_SEGMENT]]=rolling_transitions[[#This Row],[PREVIOUS_SEGMENT]],1,0)</f>
        <v>0</v>
      </c>
    </row>
    <row r="1780" spans="1:8">
      <c r="A1780">
        <v>142253</v>
      </c>
      <c r="B1780" t="s">
        <v>7</v>
      </c>
      <c r="C1780" t="s">
        <v>12</v>
      </c>
      <c r="D1780" s="1">
        <v>44519</v>
      </c>
      <c r="E1780">
        <v>1</v>
      </c>
      <c r="F1780" s="17">
        <v>2</v>
      </c>
      <c r="G1780">
        <v>5</v>
      </c>
      <c r="H1780">
        <f>IF(rolling_transitions[[#This Row],[CURRENT_SEGMENT]]=rolling_transitions[[#This Row],[PREVIOUS_SEGMENT]],1,0)</f>
        <v>0</v>
      </c>
    </row>
    <row r="1781" spans="1:8">
      <c r="A1781">
        <v>653413</v>
      </c>
      <c r="B1781" t="s">
        <v>15</v>
      </c>
      <c r="C1781" t="s">
        <v>14</v>
      </c>
      <c r="D1781" s="1">
        <v>44519</v>
      </c>
      <c r="E1781">
        <v>5</v>
      </c>
      <c r="F1781" s="17">
        <v>4</v>
      </c>
      <c r="G1781">
        <v>5</v>
      </c>
      <c r="H1781">
        <f>IF(rolling_transitions[[#This Row],[CURRENT_SEGMENT]]=rolling_transitions[[#This Row],[PREVIOUS_SEGMENT]],1,0)</f>
        <v>0</v>
      </c>
    </row>
    <row r="1782" spans="1:8">
      <c r="A1782">
        <v>19285</v>
      </c>
      <c r="B1782" t="s">
        <v>7</v>
      </c>
      <c r="C1782" t="s">
        <v>14</v>
      </c>
      <c r="D1782" s="1">
        <v>44519</v>
      </c>
      <c r="E1782">
        <v>1</v>
      </c>
      <c r="F1782" s="17">
        <v>4</v>
      </c>
      <c r="G1782">
        <v>5</v>
      </c>
      <c r="H1782">
        <f>IF(rolling_transitions[[#This Row],[CURRENT_SEGMENT]]=rolling_transitions[[#This Row],[PREVIOUS_SEGMENT]],1,0)</f>
        <v>0</v>
      </c>
    </row>
    <row r="1783" spans="1:8">
      <c r="A1783">
        <v>18112</v>
      </c>
      <c r="B1783" t="s">
        <v>15</v>
      </c>
      <c r="C1783" t="s">
        <v>13</v>
      </c>
      <c r="D1783" s="1">
        <v>44519</v>
      </c>
      <c r="E1783">
        <v>5</v>
      </c>
      <c r="F1783" s="17">
        <v>3</v>
      </c>
      <c r="G1783">
        <v>5</v>
      </c>
      <c r="H1783">
        <f>IF(rolling_transitions[[#This Row],[CURRENT_SEGMENT]]=rolling_transitions[[#This Row],[PREVIOUS_SEGMENT]],1,0)</f>
        <v>0</v>
      </c>
    </row>
    <row r="1784" spans="1:8">
      <c r="A1784">
        <v>9560580</v>
      </c>
      <c r="B1784" t="s">
        <v>14</v>
      </c>
      <c r="C1784" t="s">
        <v>14</v>
      </c>
      <c r="D1784" s="1">
        <v>44519</v>
      </c>
      <c r="E1784">
        <v>4</v>
      </c>
      <c r="F1784" s="17">
        <v>4</v>
      </c>
      <c r="G1784">
        <v>5</v>
      </c>
      <c r="H1784">
        <f>IF(rolling_transitions[[#This Row],[CURRENT_SEGMENT]]=rolling_transitions[[#This Row],[PREVIOUS_SEGMENT]],1,0)</f>
        <v>1</v>
      </c>
    </row>
    <row r="1785" spans="1:8">
      <c r="A1785">
        <v>1179</v>
      </c>
      <c r="B1785" t="s">
        <v>7</v>
      </c>
      <c r="C1785" t="s">
        <v>15</v>
      </c>
      <c r="D1785" s="1">
        <v>44519</v>
      </c>
      <c r="E1785">
        <v>1</v>
      </c>
      <c r="F1785" s="17">
        <v>5</v>
      </c>
      <c r="G1785">
        <v>5</v>
      </c>
      <c r="H1785">
        <f>IF(rolling_transitions[[#This Row],[CURRENT_SEGMENT]]=rolling_transitions[[#This Row],[PREVIOUS_SEGMENT]],1,0)</f>
        <v>0</v>
      </c>
    </row>
    <row r="1786" spans="1:8">
      <c r="A1786">
        <v>2236002</v>
      </c>
      <c r="B1786" t="s">
        <v>13</v>
      </c>
      <c r="C1786" t="s">
        <v>13</v>
      </c>
      <c r="D1786" s="1">
        <v>44519</v>
      </c>
      <c r="E1786">
        <v>3</v>
      </c>
      <c r="F1786" s="17">
        <v>3</v>
      </c>
      <c r="G1786">
        <v>5</v>
      </c>
      <c r="H1786">
        <f>IF(rolling_transitions[[#This Row],[CURRENT_SEGMENT]]=rolling_transitions[[#This Row],[PREVIOUS_SEGMENT]],1,0)</f>
        <v>1</v>
      </c>
    </row>
    <row r="1787" spans="1:8">
      <c r="A1787">
        <v>10101</v>
      </c>
      <c r="B1787" t="s">
        <v>12</v>
      </c>
      <c r="C1787" t="s">
        <v>145</v>
      </c>
      <c r="D1787" s="1">
        <v>44519</v>
      </c>
      <c r="E1787">
        <v>2</v>
      </c>
      <c r="F1787" s="17">
        <v>99</v>
      </c>
      <c r="G1787">
        <v>5</v>
      </c>
      <c r="H1787">
        <f>IF(rolling_transitions[[#This Row],[CURRENT_SEGMENT]]=rolling_transitions[[#This Row],[PREVIOUS_SEGMENT]],1,0)</f>
        <v>0</v>
      </c>
    </row>
    <row r="1788" spans="1:8">
      <c r="A1788">
        <v>19177</v>
      </c>
      <c r="B1788" t="s">
        <v>12</v>
      </c>
      <c r="C1788" t="s">
        <v>15</v>
      </c>
      <c r="D1788" s="1">
        <v>44519</v>
      </c>
      <c r="E1788">
        <v>2</v>
      </c>
      <c r="F1788" s="17">
        <v>5</v>
      </c>
      <c r="G1788">
        <v>5</v>
      </c>
      <c r="H1788">
        <f>IF(rolling_transitions[[#This Row],[CURRENT_SEGMENT]]=rolling_transitions[[#This Row],[PREVIOUS_SEGMENT]],1,0)</f>
        <v>0</v>
      </c>
    </row>
    <row r="1789" spans="1:8">
      <c r="A1789">
        <v>1380</v>
      </c>
      <c r="B1789" t="s">
        <v>12</v>
      </c>
      <c r="C1789" t="s">
        <v>144</v>
      </c>
      <c r="D1789" s="1">
        <v>44519</v>
      </c>
      <c r="E1789">
        <v>2</v>
      </c>
      <c r="F1789" s="17">
        <v>6</v>
      </c>
      <c r="G1789">
        <v>5</v>
      </c>
      <c r="H1789">
        <f>IF(rolling_transitions[[#This Row],[CURRENT_SEGMENT]]=rolling_transitions[[#This Row],[PREVIOUS_SEGMENT]],1,0)</f>
        <v>0</v>
      </c>
    </row>
    <row r="1790" spans="1:8">
      <c r="A1790">
        <v>53846</v>
      </c>
      <c r="B1790" t="s">
        <v>15</v>
      </c>
      <c r="C1790" t="s">
        <v>12</v>
      </c>
      <c r="D1790" s="1">
        <v>44519</v>
      </c>
      <c r="E1790">
        <v>5</v>
      </c>
      <c r="F1790" s="17">
        <v>2</v>
      </c>
      <c r="G1790">
        <v>5</v>
      </c>
      <c r="H1790">
        <f>IF(rolling_transitions[[#This Row],[CURRENT_SEGMENT]]=rolling_transitions[[#This Row],[PREVIOUS_SEGMENT]],1,0)</f>
        <v>0</v>
      </c>
    </row>
    <row r="1791" spans="1:8">
      <c r="A1791">
        <v>10908462</v>
      </c>
      <c r="B1791" t="s">
        <v>144</v>
      </c>
      <c r="C1791" t="s">
        <v>144</v>
      </c>
      <c r="D1791" s="1">
        <v>44519</v>
      </c>
      <c r="E1791">
        <v>6</v>
      </c>
      <c r="F1791" s="17">
        <v>6</v>
      </c>
      <c r="G1791">
        <v>5</v>
      </c>
      <c r="H1791">
        <f>IF(rolling_transitions[[#This Row],[CURRENT_SEGMENT]]=rolling_transitions[[#This Row],[PREVIOUS_SEGMENT]],1,0)</f>
        <v>1</v>
      </c>
    </row>
    <row r="1792" spans="1:8">
      <c r="A1792">
        <v>8411</v>
      </c>
      <c r="B1792" t="s">
        <v>13</v>
      </c>
      <c r="C1792" t="s">
        <v>12</v>
      </c>
      <c r="D1792" s="1">
        <v>44519</v>
      </c>
      <c r="E1792">
        <v>3</v>
      </c>
      <c r="F1792" s="17">
        <v>2</v>
      </c>
      <c r="G1792">
        <v>5</v>
      </c>
      <c r="H1792">
        <f>IF(rolling_transitions[[#This Row],[CURRENT_SEGMENT]]=rolling_transitions[[#This Row],[PREVIOUS_SEGMENT]],1,0)</f>
        <v>0</v>
      </c>
    </row>
    <row r="1793" spans="1:8">
      <c r="A1793">
        <v>187135</v>
      </c>
      <c r="B1793" t="s">
        <v>13</v>
      </c>
      <c r="C1793" t="s">
        <v>14</v>
      </c>
      <c r="D1793" s="1">
        <v>44519</v>
      </c>
      <c r="E1793">
        <v>3</v>
      </c>
      <c r="F1793" s="17">
        <v>4</v>
      </c>
      <c r="G1793">
        <v>5</v>
      </c>
      <c r="H1793">
        <f>IF(rolling_transitions[[#This Row],[CURRENT_SEGMENT]]=rolling_transitions[[#This Row],[PREVIOUS_SEGMENT]],1,0)</f>
        <v>0</v>
      </c>
    </row>
    <row r="1794" spans="1:8">
      <c r="A1794">
        <v>932</v>
      </c>
      <c r="B1794" t="s">
        <v>13</v>
      </c>
      <c r="C1794" t="s">
        <v>15</v>
      </c>
      <c r="D1794" s="1">
        <v>44519</v>
      </c>
      <c r="E1794">
        <v>3</v>
      </c>
      <c r="F1794" s="17">
        <v>5</v>
      </c>
      <c r="G1794">
        <v>5</v>
      </c>
      <c r="H1794">
        <f>IF(rolling_transitions[[#This Row],[CURRENT_SEGMENT]]=rolling_transitions[[#This Row],[PREVIOUS_SEGMENT]],1,0)</f>
        <v>0</v>
      </c>
    </row>
    <row r="1795" spans="1:8">
      <c r="A1795">
        <v>215996</v>
      </c>
      <c r="B1795" t="s">
        <v>14</v>
      </c>
      <c r="C1795" t="s">
        <v>12</v>
      </c>
      <c r="D1795" s="1">
        <v>44519</v>
      </c>
      <c r="E1795">
        <v>4</v>
      </c>
      <c r="F1795" s="17">
        <v>2</v>
      </c>
      <c r="G1795">
        <v>5</v>
      </c>
      <c r="H1795">
        <f>IF(rolling_transitions[[#This Row],[CURRENT_SEGMENT]]=rolling_transitions[[#This Row],[PREVIOUS_SEGMENT]],1,0)</f>
        <v>0</v>
      </c>
    </row>
    <row r="1796" spans="1:8">
      <c r="A1796">
        <v>877</v>
      </c>
      <c r="B1796" t="s">
        <v>7</v>
      </c>
      <c r="C1796" t="s">
        <v>145</v>
      </c>
      <c r="D1796" s="1">
        <v>44519</v>
      </c>
      <c r="E1796">
        <v>1</v>
      </c>
      <c r="F1796" s="17">
        <v>99</v>
      </c>
      <c r="G1796">
        <v>5</v>
      </c>
      <c r="H1796">
        <f>IF(rolling_transitions[[#This Row],[CURRENT_SEGMENT]]=rolling_transitions[[#This Row],[PREVIOUS_SEGMENT]],1,0)</f>
        <v>0</v>
      </c>
    </row>
    <row r="1797" spans="1:8">
      <c r="A1797">
        <v>233597</v>
      </c>
      <c r="B1797" t="s">
        <v>14</v>
      </c>
      <c r="C1797" t="s">
        <v>15</v>
      </c>
      <c r="D1797" s="1">
        <v>44519</v>
      </c>
      <c r="E1797">
        <v>4</v>
      </c>
      <c r="F1797" s="17">
        <v>5</v>
      </c>
      <c r="G1797">
        <v>5</v>
      </c>
      <c r="H1797">
        <f>IF(rolling_transitions[[#This Row],[CURRENT_SEGMENT]]=rolling_transitions[[#This Row],[PREVIOUS_SEGMENT]],1,0)</f>
        <v>0</v>
      </c>
    </row>
    <row r="1798" spans="1:8">
      <c r="A1798">
        <v>221</v>
      </c>
      <c r="B1798" t="s">
        <v>13</v>
      </c>
      <c r="C1798" t="s">
        <v>145</v>
      </c>
      <c r="D1798" s="1">
        <v>44519</v>
      </c>
      <c r="E1798">
        <v>3</v>
      </c>
      <c r="F1798" s="17">
        <v>99</v>
      </c>
      <c r="G1798">
        <v>5</v>
      </c>
      <c r="H1798">
        <f>IF(rolling_transitions[[#This Row],[CURRENT_SEGMENT]]=rolling_transitions[[#This Row],[PREVIOUS_SEGMENT]],1,0)</f>
        <v>0</v>
      </c>
    </row>
    <row r="1799" spans="1:8">
      <c r="A1799">
        <v>384035</v>
      </c>
      <c r="B1799" t="s">
        <v>144</v>
      </c>
      <c r="C1799" t="s">
        <v>15</v>
      </c>
      <c r="D1799" s="1">
        <v>44309</v>
      </c>
      <c r="E1799">
        <v>6</v>
      </c>
      <c r="F1799" s="17">
        <v>5</v>
      </c>
      <c r="G1799">
        <v>35</v>
      </c>
      <c r="H1799">
        <f>IF(rolling_transitions[[#This Row],[CURRENT_SEGMENT]]=rolling_transitions[[#This Row],[PREVIOUS_SEGMENT]],1,0)</f>
        <v>0</v>
      </c>
    </row>
    <row r="1800" spans="1:8">
      <c r="A1800">
        <v>250919</v>
      </c>
      <c r="B1800" t="s">
        <v>12</v>
      </c>
      <c r="C1800" t="s">
        <v>14</v>
      </c>
      <c r="D1800" s="1">
        <v>44309</v>
      </c>
      <c r="E1800">
        <v>2</v>
      </c>
      <c r="F1800" s="17">
        <v>4</v>
      </c>
      <c r="G1800">
        <v>35</v>
      </c>
      <c r="H1800">
        <f>IF(rolling_transitions[[#This Row],[CURRENT_SEGMENT]]=rolling_transitions[[#This Row],[PREVIOUS_SEGMENT]],1,0)</f>
        <v>0</v>
      </c>
    </row>
    <row r="1801" spans="1:8">
      <c r="A1801">
        <v>4435</v>
      </c>
      <c r="B1801" t="s">
        <v>12</v>
      </c>
      <c r="C1801" t="s">
        <v>13</v>
      </c>
      <c r="D1801" s="1">
        <v>44309</v>
      </c>
      <c r="E1801">
        <v>2</v>
      </c>
      <c r="F1801" s="17">
        <v>3</v>
      </c>
      <c r="G1801">
        <v>35</v>
      </c>
      <c r="H1801">
        <f>IF(rolling_transitions[[#This Row],[CURRENT_SEGMENT]]=rolling_transitions[[#This Row],[PREVIOUS_SEGMENT]],1,0)</f>
        <v>0</v>
      </c>
    </row>
    <row r="1802" spans="1:8">
      <c r="A1802">
        <v>554567</v>
      </c>
      <c r="B1802" t="s">
        <v>15</v>
      </c>
      <c r="C1802" t="s">
        <v>14</v>
      </c>
      <c r="D1802" s="1">
        <v>44309</v>
      </c>
      <c r="E1802">
        <v>5</v>
      </c>
      <c r="F1802" s="17">
        <v>4</v>
      </c>
      <c r="G1802">
        <v>35</v>
      </c>
      <c r="H1802">
        <f>IF(rolling_transitions[[#This Row],[CURRENT_SEGMENT]]=rolling_transitions[[#This Row],[PREVIOUS_SEGMENT]],1,0)</f>
        <v>0</v>
      </c>
    </row>
    <row r="1803" spans="1:8">
      <c r="A1803">
        <v>49126</v>
      </c>
      <c r="B1803" t="s">
        <v>15</v>
      </c>
      <c r="C1803" t="s">
        <v>12</v>
      </c>
      <c r="D1803" s="1">
        <v>44309</v>
      </c>
      <c r="E1803">
        <v>5</v>
      </c>
      <c r="F1803" s="17">
        <v>2</v>
      </c>
      <c r="G1803">
        <v>35</v>
      </c>
      <c r="H1803">
        <f>IF(rolling_transitions[[#This Row],[CURRENT_SEGMENT]]=rolling_transitions[[#This Row],[PREVIOUS_SEGMENT]],1,0)</f>
        <v>0</v>
      </c>
    </row>
    <row r="1804" spans="1:8">
      <c r="A1804">
        <v>1962395</v>
      </c>
      <c r="B1804" t="s">
        <v>13</v>
      </c>
      <c r="C1804" t="s">
        <v>13</v>
      </c>
      <c r="D1804" s="1">
        <v>44309</v>
      </c>
      <c r="E1804">
        <v>3</v>
      </c>
      <c r="F1804" s="17">
        <v>3</v>
      </c>
      <c r="G1804">
        <v>35</v>
      </c>
      <c r="H1804">
        <f>IF(rolling_transitions[[#This Row],[CURRENT_SEGMENT]]=rolling_transitions[[#This Row],[PREVIOUS_SEGMENT]],1,0)</f>
        <v>1</v>
      </c>
    </row>
    <row r="1805" spans="1:8">
      <c r="A1805">
        <v>366500</v>
      </c>
      <c r="B1805" t="s">
        <v>14</v>
      </c>
      <c r="C1805" t="s">
        <v>144</v>
      </c>
      <c r="D1805" s="1">
        <v>44309</v>
      </c>
      <c r="E1805">
        <v>4</v>
      </c>
      <c r="F1805" s="17">
        <v>6</v>
      </c>
      <c r="G1805">
        <v>35</v>
      </c>
      <c r="H1805">
        <f>IF(rolling_transitions[[#This Row],[CURRENT_SEGMENT]]=rolling_transitions[[#This Row],[PREVIOUS_SEGMENT]],1,0)</f>
        <v>0</v>
      </c>
    </row>
    <row r="1806" spans="1:8">
      <c r="A1806">
        <v>712</v>
      </c>
      <c r="B1806" t="s">
        <v>7</v>
      </c>
      <c r="C1806" t="s">
        <v>145</v>
      </c>
      <c r="D1806" s="1">
        <v>44309</v>
      </c>
      <c r="E1806">
        <v>1</v>
      </c>
      <c r="F1806" s="17">
        <v>99</v>
      </c>
      <c r="G1806">
        <v>35</v>
      </c>
      <c r="H1806">
        <f>IF(rolling_transitions[[#This Row],[CURRENT_SEGMENT]]=rolling_transitions[[#This Row],[PREVIOUS_SEGMENT]],1,0)</f>
        <v>0</v>
      </c>
    </row>
    <row r="1807" spans="1:8">
      <c r="A1807">
        <v>160905</v>
      </c>
      <c r="B1807" t="s">
        <v>13</v>
      </c>
      <c r="C1807" t="s">
        <v>14</v>
      </c>
      <c r="D1807" s="1">
        <v>44309</v>
      </c>
      <c r="E1807">
        <v>3</v>
      </c>
      <c r="F1807" s="17">
        <v>4</v>
      </c>
      <c r="G1807">
        <v>35</v>
      </c>
      <c r="H1807">
        <f>IF(rolling_transitions[[#This Row],[CURRENT_SEGMENT]]=rolling_transitions[[#This Row],[PREVIOUS_SEGMENT]],1,0)</f>
        <v>0</v>
      </c>
    </row>
    <row r="1808" spans="1:8">
      <c r="A1808">
        <v>12227</v>
      </c>
      <c r="B1808" t="s">
        <v>15</v>
      </c>
      <c r="C1808" t="s">
        <v>13</v>
      </c>
      <c r="D1808" s="1">
        <v>44309</v>
      </c>
      <c r="E1808">
        <v>5</v>
      </c>
      <c r="F1808" s="17">
        <v>3</v>
      </c>
      <c r="G1808">
        <v>35</v>
      </c>
      <c r="H1808">
        <f>IF(rolling_transitions[[#This Row],[CURRENT_SEGMENT]]=rolling_transitions[[#This Row],[PREVIOUS_SEGMENT]],1,0)</f>
        <v>0</v>
      </c>
    </row>
    <row r="1809" spans="1:8">
      <c r="A1809">
        <v>1951061</v>
      </c>
      <c r="B1809" t="s">
        <v>12</v>
      </c>
      <c r="C1809" t="s">
        <v>12</v>
      </c>
      <c r="D1809" s="1">
        <v>44309</v>
      </c>
      <c r="E1809">
        <v>2</v>
      </c>
      <c r="F1809" s="17">
        <v>2</v>
      </c>
      <c r="G1809">
        <v>35</v>
      </c>
      <c r="H1809">
        <f>IF(rolling_transitions[[#This Row],[CURRENT_SEGMENT]]=rolling_transitions[[#This Row],[PREVIOUS_SEGMENT]],1,0)</f>
        <v>1</v>
      </c>
    </row>
    <row r="1810" spans="1:8">
      <c r="A1810">
        <v>66274</v>
      </c>
      <c r="B1810" t="s">
        <v>7</v>
      </c>
      <c r="C1810" t="s">
        <v>13</v>
      </c>
      <c r="D1810" s="1">
        <v>44309</v>
      </c>
      <c r="E1810">
        <v>1</v>
      </c>
      <c r="F1810" s="17">
        <v>3</v>
      </c>
      <c r="G1810">
        <v>35</v>
      </c>
      <c r="H1810">
        <f>IF(rolling_transitions[[#This Row],[CURRENT_SEGMENT]]=rolling_transitions[[#This Row],[PREVIOUS_SEGMENT]],1,0)</f>
        <v>0</v>
      </c>
    </row>
    <row r="1811" spans="1:8">
      <c r="A1811">
        <v>76317</v>
      </c>
      <c r="B1811" t="s">
        <v>13</v>
      </c>
      <c r="C1811" t="s">
        <v>7</v>
      </c>
      <c r="D1811" s="1">
        <v>44309</v>
      </c>
      <c r="E1811">
        <v>3</v>
      </c>
      <c r="F1811" s="17">
        <v>1</v>
      </c>
      <c r="G1811">
        <v>35</v>
      </c>
      <c r="H1811">
        <f>IF(rolling_transitions[[#This Row],[CURRENT_SEGMENT]]=rolling_transitions[[#This Row],[PREVIOUS_SEGMENT]],1,0)</f>
        <v>0</v>
      </c>
    </row>
    <row r="1812" spans="1:8">
      <c r="A1812">
        <v>4365</v>
      </c>
      <c r="B1812" t="s">
        <v>12</v>
      </c>
      <c r="C1812" t="s">
        <v>13</v>
      </c>
      <c r="D1812" s="1">
        <v>44302</v>
      </c>
      <c r="E1812">
        <v>2</v>
      </c>
      <c r="F1812" s="17">
        <v>3</v>
      </c>
      <c r="G1812">
        <v>36</v>
      </c>
      <c r="H1812">
        <f>IF(rolling_transitions[[#This Row],[CURRENT_SEGMENT]]=rolling_transitions[[#This Row],[PREVIOUS_SEGMENT]],1,0)</f>
        <v>0</v>
      </c>
    </row>
    <row r="1813" spans="1:8">
      <c r="A1813">
        <v>798</v>
      </c>
      <c r="B1813" t="s">
        <v>7</v>
      </c>
      <c r="C1813" t="s">
        <v>15</v>
      </c>
      <c r="D1813" s="1">
        <v>44302</v>
      </c>
      <c r="E1813">
        <v>1</v>
      </c>
      <c r="F1813" s="17">
        <v>5</v>
      </c>
      <c r="G1813">
        <v>36</v>
      </c>
      <c r="H1813">
        <f>IF(rolling_transitions[[#This Row],[CURRENT_SEGMENT]]=rolling_transitions[[#This Row],[PREVIOUS_SEGMENT]],1,0)</f>
        <v>0</v>
      </c>
    </row>
    <row r="1814" spans="1:8">
      <c r="A1814">
        <v>589</v>
      </c>
      <c r="B1814" t="s">
        <v>13</v>
      </c>
      <c r="C1814" t="s">
        <v>15</v>
      </c>
      <c r="D1814" s="1">
        <v>44302</v>
      </c>
      <c r="E1814">
        <v>3</v>
      </c>
      <c r="F1814" s="17">
        <v>5</v>
      </c>
      <c r="G1814">
        <v>36</v>
      </c>
      <c r="H1814">
        <f>IF(rolling_transitions[[#This Row],[CURRENT_SEGMENT]]=rolling_transitions[[#This Row],[PREVIOUS_SEGMENT]],1,0)</f>
        <v>0</v>
      </c>
    </row>
    <row r="1815" spans="1:8">
      <c r="A1815">
        <v>48543</v>
      </c>
      <c r="B1815" t="s">
        <v>15</v>
      </c>
      <c r="C1815" t="s">
        <v>12</v>
      </c>
      <c r="D1815" s="1">
        <v>44302</v>
      </c>
      <c r="E1815">
        <v>5</v>
      </c>
      <c r="F1815" s="17">
        <v>2</v>
      </c>
      <c r="G1815">
        <v>36</v>
      </c>
      <c r="H1815">
        <f>IF(rolling_transitions[[#This Row],[CURRENT_SEGMENT]]=rolling_transitions[[#This Row],[PREVIOUS_SEGMENT]],1,0)</f>
        <v>0</v>
      </c>
    </row>
    <row r="1816" spans="1:8">
      <c r="A1816">
        <v>1957934</v>
      </c>
      <c r="B1816" t="s">
        <v>12</v>
      </c>
      <c r="C1816" t="s">
        <v>12</v>
      </c>
      <c r="D1816" s="1">
        <v>44302</v>
      </c>
      <c r="E1816">
        <v>2</v>
      </c>
      <c r="F1816" s="17">
        <v>2</v>
      </c>
      <c r="G1816">
        <v>36</v>
      </c>
      <c r="H1816">
        <f>IF(rolling_transitions[[#This Row],[CURRENT_SEGMENT]]=rolling_transitions[[#This Row],[PREVIOUS_SEGMENT]],1,0)</f>
        <v>1</v>
      </c>
    </row>
    <row r="1817" spans="1:8">
      <c r="A1817">
        <v>75380</v>
      </c>
      <c r="B1817" t="s">
        <v>13</v>
      </c>
      <c r="C1817" t="s">
        <v>7</v>
      </c>
      <c r="D1817" s="1">
        <v>44302</v>
      </c>
      <c r="E1817">
        <v>3</v>
      </c>
      <c r="F1817" s="17">
        <v>1</v>
      </c>
      <c r="G1817">
        <v>36</v>
      </c>
      <c r="H1817">
        <f>IF(rolling_transitions[[#This Row],[CURRENT_SEGMENT]]=rolling_transitions[[#This Row],[PREVIOUS_SEGMENT]],1,0)</f>
        <v>0</v>
      </c>
    </row>
    <row r="1818" spans="1:8">
      <c r="A1818">
        <v>7143</v>
      </c>
      <c r="B1818" t="s">
        <v>12</v>
      </c>
      <c r="C1818" t="s">
        <v>145</v>
      </c>
      <c r="D1818" s="1">
        <v>44302</v>
      </c>
      <c r="E1818">
        <v>2</v>
      </c>
      <c r="F1818" s="17">
        <v>99</v>
      </c>
      <c r="G1818">
        <v>36</v>
      </c>
      <c r="H1818">
        <f>IF(rolling_transitions[[#This Row],[CURRENT_SEGMENT]]=rolling_transitions[[#This Row],[PREVIOUS_SEGMENT]],1,0)</f>
        <v>0</v>
      </c>
    </row>
    <row r="1819" spans="1:8">
      <c r="A1819">
        <v>11316</v>
      </c>
      <c r="B1819" t="s">
        <v>15</v>
      </c>
      <c r="C1819" t="s">
        <v>13</v>
      </c>
      <c r="D1819" s="1">
        <v>44302</v>
      </c>
      <c r="E1819">
        <v>5</v>
      </c>
      <c r="F1819" s="17">
        <v>3</v>
      </c>
      <c r="G1819">
        <v>36</v>
      </c>
      <c r="H1819">
        <f>IF(rolling_transitions[[#This Row],[CURRENT_SEGMENT]]=rolling_transitions[[#This Row],[PREVIOUS_SEGMENT]],1,0)</f>
        <v>0</v>
      </c>
    </row>
    <row r="1820" spans="1:8">
      <c r="A1820">
        <v>7568</v>
      </c>
      <c r="B1820" t="s">
        <v>13</v>
      </c>
      <c r="C1820" t="s">
        <v>12</v>
      </c>
      <c r="D1820" s="1">
        <v>44302</v>
      </c>
      <c r="E1820">
        <v>3</v>
      </c>
      <c r="F1820" s="17">
        <v>2</v>
      </c>
      <c r="G1820">
        <v>36</v>
      </c>
      <c r="H1820">
        <f>IF(rolling_transitions[[#This Row],[CURRENT_SEGMENT]]=rolling_transitions[[#This Row],[PREVIOUS_SEGMENT]],1,0)</f>
        <v>0</v>
      </c>
    </row>
    <row r="1821" spans="1:8">
      <c r="A1821">
        <v>118555</v>
      </c>
      <c r="B1821" t="s">
        <v>12</v>
      </c>
      <c r="C1821" t="s">
        <v>7</v>
      </c>
      <c r="D1821" s="1">
        <v>44302</v>
      </c>
      <c r="E1821">
        <v>2</v>
      </c>
      <c r="F1821" s="17">
        <v>1</v>
      </c>
      <c r="G1821">
        <v>36</v>
      </c>
      <c r="H1821">
        <f>IF(rolling_transitions[[#This Row],[CURRENT_SEGMENT]]=rolling_transitions[[#This Row],[PREVIOUS_SEGMENT]],1,0)</f>
        <v>0</v>
      </c>
    </row>
    <row r="1822" spans="1:8">
      <c r="A1822">
        <v>10492342</v>
      </c>
      <c r="B1822" t="s">
        <v>144</v>
      </c>
      <c r="C1822" t="s">
        <v>144</v>
      </c>
      <c r="D1822" s="1">
        <v>44302</v>
      </c>
      <c r="E1822">
        <v>6</v>
      </c>
      <c r="F1822" s="17">
        <v>6</v>
      </c>
      <c r="G1822">
        <v>36</v>
      </c>
      <c r="H1822">
        <f>IF(rolling_transitions[[#This Row],[CURRENT_SEGMENT]]=rolling_transitions[[#This Row],[PREVIOUS_SEGMENT]],1,0)</f>
        <v>1</v>
      </c>
    </row>
    <row r="1823" spans="1:8">
      <c r="A1823">
        <v>1629</v>
      </c>
      <c r="B1823" t="s">
        <v>12</v>
      </c>
      <c r="C1823" t="s">
        <v>144</v>
      </c>
      <c r="D1823" s="1">
        <v>44302</v>
      </c>
      <c r="E1823">
        <v>2</v>
      </c>
      <c r="F1823" s="17">
        <v>6</v>
      </c>
      <c r="G1823">
        <v>36</v>
      </c>
      <c r="H1823">
        <f>IF(rolling_transitions[[#This Row],[CURRENT_SEGMENT]]=rolling_transitions[[#This Row],[PREVIOUS_SEGMENT]],1,0)</f>
        <v>0</v>
      </c>
    </row>
    <row r="1824" spans="1:8">
      <c r="A1824">
        <v>9255632</v>
      </c>
      <c r="B1824" t="s">
        <v>14</v>
      </c>
      <c r="C1824" t="s">
        <v>14</v>
      </c>
      <c r="D1824" s="1">
        <v>44302</v>
      </c>
      <c r="E1824">
        <v>4</v>
      </c>
      <c r="F1824" s="17">
        <v>4</v>
      </c>
      <c r="G1824">
        <v>36</v>
      </c>
      <c r="H1824">
        <f>IF(rolling_transitions[[#This Row],[CURRENT_SEGMENT]]=rolling_transitions[[#This Row],[PREVIOUS_SEGMENT]],1,0)</f>
        <v>1</v>
      </c>
    </row>
    <row r="1825" spans="1:8">
      <c r="A1825">
        <v>198389</v>
      </c>
      <c r="B1825" t="s">
        <v>14</v>
      </c>
      <c r="C1825" t="s">
        <v>12</v>
      </c>
      <c r="D1825" s="1">
        <v>44302</v>
      </c>
      <c r="E1825">
        <v>4</v>
      </c>
      <c r="F1825" s="17">
        <v>2</v>
      </c>
      <c r="G1825">
        <v>36</v>
      </c>
      <c r="H1825">
        <f>IF(rolling_transitions[[#This Row],[CURRENT_SEGMENT]]=rolling_transitions[[#This Row],[PREVIOUS_SEGMENT]],1,0)</f>
        <v>0</v>
      </c>
    </row>
    <row r="1826" spans="1:8">
      <c r="A1826">
        <v>13982</v>
      </c>
      <c r="B1826" t="s">
        <v>12</v>
      </c>
      <c r="C1826" t="s">
        <v>15</v>
      </c>
      <c r="D1826" s="1">
        <v>44302</v>
      </c>
      <c r="E1826">
        <v>2</v>
      </c>
      <c r="F1826" s="17">
        <v>5</v>
      </c>
      <c r="G1826">
        <v>36</v>
      </c>
      <c r="H1826">
        <f>IF(rolling_transitions[[#This Row],[CURRENT_SEGMENT]]=rolling_transitions[[#This Row],[PREVIOUS_SEGMENT]],1,0)</f>
        <v>0</v>
      </c>
    </row>
    <row r="1827" spans="1:8">
      <c r="A1827">
        <v>120025</v>
      </c>
      <c r="B1827" t="s">
        <v>14</v>
      </c>
      <c r="C1827" t="s">
        <v>13</v>
      </c>
      <c r="D1827" s="1">
        <v>44302</v>
      </c>
      <c r="E1827">
        <v>4</v>
      </c>
      <c r="F1827" s="17">
        <v>3</v>
      </c>
      <c r="G1827">
        <v>36</v>
      </c>
      <c r="H1827">
        <f>IF(rolling_transitions[[#This Row],[CURRENT_SEGMENT]]=rolling_transitions[[#This Row],[PREVIOUS_SEGMENT]],1,0)</f>
        <v>0</v>
      </c>
    </row>
    <row r="1828" spans="1:8">
      <c r="A1828">
        <v>49</v>
      </c>
      <c r="B1828" t="s">
        <v>7</v>
      </c>
      <c r="C1828" t="s">
        <v>144</v>
      </c>
      <c r="D1828" s="1">
        <v>44302</v>
      </c>
      <c r="E1828">
        <v>1</v>
      </c>
      <c r="F1828" s="17">
        <v>6</v>
      </c>
      <c r="G1828">
        <v>36</v>
      </c>
      <c r="H1828">
        <f>IF(rolling_transitions[[#This Row],[CURRENT_SEGMENT]]=rolling_transitions[[#This Row],[PREVIOUS_SEGMENT]],1,0)</f>
        <v>0</v>
      </c>
    </row>
    <row r="1829" spans="1:8">
      <c r="A1829">
        <v>181687</v>
      </c>
      <c r="B1829" t="s">
        <v>14</v>
      </c>
      <c r="C1829" t="s">
        <v>15</v>
      </c>
      <c r="D1829" s="1">
        <v>44302</v>
      </c>
      <c r="E1829">
        <v>4</v>
      </c>
      <c r="F1829" s="17">
        <v>5</v>
      </c>
      <c r="G1829">
        <v>36</v>
      </c>
      <c r="H1829">
        <f>IF(rolling_transitions[[#This Row],[CURRENT_SEGMENT]]=rolling_transitions[[#This Row],[PREVIOUS_SEGMENT]],1,0)</f>
        <v>0</v>
      </c>
    </row>
    <row r="1830" spans="1:8">
      <c r="A1830">
        <v>1930081</v>
      </c>
      <c r="B1830" t="s">
        <v>13</v>
      </c>
      <c r="C1830" t="s">
        <v>13</v>
      </c>
      <c r="D1830" s="1">
        <v>44302</v>
      </c>
      <c r="E1830">
        <v>3</v>
      </c>
      <c r="F1830" s="17">
        <v>3</v>
      </c>
      <c r="G1830">
        <v>36</v>
      </c>
      <c r="H1830">
        <f>IF(rolling_transitions[[#This Row],[CURRENT_SEGMENT]]=rolling_transitions[[#This Row],[PREVIOUS_SEGMENT]],1,0)</f>
        <v>1</v>
      </c>
    </row>
    <row r="1831" spans="1:8">
      <c r="F1831" s="1"/>
    </row>
    <row r="1832" spans="1:8">
      <c r="F1832" s="1"/>
    </row>
    <row r="1833" spans="1:8">
      <c r="F1833" s="1"/>
    </row>
    <row r="1834" spans="1:8">
      <c r="F1834" s="1"/>
    </row>
    <row r="1835" spans="1:8">
      <c r="F1835" s="1"/>
    </row>
    <row r="1836" spans="1:8">
      <c r="F1836" s="1"/>
    </row>
    <row r="1837" spans="1:8">
      <c r="F1837" s="1"/>
    </row>
    <row r="1838" spans="1:8">
      <c r="F1838" s="1"/>
    </row>
    <row r="1839" spans="1:8">
      <c r="F1839" s="1"/>
    </row>
    <row r="1840" spans="1:8">
      <c r="F1840" s="1"/>
    </row>
    <row r="1841" spans="6:6">
      <c r="F1841" s="1"/>
    </row>
    <row r="1842" spans="6:6">
      <c r="F1842" s="1"/>
    </row>
    <row r="1843" spans="6:6">
      <c r="F1843" s="1"/>
    </row>
    <row r="1844" spans="6:6">
      <c r="F1844" s="1"/>
    </row>
    <row r="1845" spans="6:6">
      <c r="F1845" s="1"/>
    </row>
    <row r="1846" spans="6:6">
      <c r="F1846" s="1"/>
    </row>
    <row r="1847" spans="6:6">
      <c r="F1847" s="1"/>
    </row>
    <row r="1848" spans="6:6">
      <c r="F1848" s="1"/>
    </row>
    <row r="1849" spans="6:6">
      <c r="F1849" s="1"/>
    </row>
    <row r="1850" spans="6:6">
      <c r="F1850" s="1"/>
    </row>
    <row r="1851" spans="6:6">
      <c r="F1851" s="1"/>
    </row>
    <row r="1852" spans="6:6">
      <c r="F1852" s="1"/>
    </row>
    <row r="1853" spans="6:6">
      <c r="F1853" s="1"/>
    </row>
    <row r="1854" spans="6:6">
      <c r="F1854" s="1"/>
    </row>
    <row r="1855" spans="6:6">
      <c r="F1855" s="1"/>
    </row>
    <row r="1856" spans="6:6">
      <c r="F1856" s="1"/>
    </row>
    <row r="1857" spans="6:6">
      <c r="F1857" s="1"/>
    </row>
    <row r="1858" spans="6:6">
      <c r="F1858" s="1"/>
    </row>
    <row r="1859" spans="6:6">
      <c r="F1859" s="1"/>
    </row>
    <row r="1860" spans="6:6">
      <c r="F1860" s="1"/>
    </row>
    <row r="1861" spans="6:6">
      <c r="F1861" s="1"/>
    </row>
    <row r="1862" spans="6:6">
      <c r="F1862" s="1"/>
    </row>
    <row r="1863" spans="6:6">
      <c r="F1863" s="1"/>
    </row>
    <row r="1864" spans="6:6">
      <c r="F1864" s="1"/>
    </row>
    <row r="1865" spans="6:6">
      <c r="F1865" s="1"/>
    </row>
    <row r="1866" spans="6:6">
      <c r="F1866" s="1"/>
    </row>
    <row r="1867" spans="6:6">
      <c r="F1867" s="1"/>
    </row>
    <row r="1868" spans="6:6">
      <c r="F1868" s="1"/>
    </row>
    <row r="1869" spans="6:6">
      <c r="F1869" s="1"/>
    </row>
    <row r="1870" spans="6:6">
      <c r="F1870" s="1"/>
    </row>
    <row r="1871" spans="6:6">
      <c r="F1871" s="1"/>
    </row>
    <row r="1872" spans="6:6">
      <c r="F1872" s="1"/>
    </row>
    <row r="1873" spans="6:6">
      <c r="F1873" s="1"/>
    </row>
    <row r="1874" spans="6:6">
      <c r="F1874" s="1"/>
    </row>
    <row r="1875" spans="6:6">
      <c r="F1875" s="1"/>
    </row>
    <row r="1876" spans="6:6">
      <c r="F1876" s="1"/>
    </row>
    <row r="1877" spans="6:6">
      <c r="F1877" s="1"/>
    </row>
    <row r="1878" spans="6:6">
      <c r="F1878" s="1"/>
    </row>
    <row r="1879" spans="6:6">
      <c r="F1879" s="1"/>
    </row>
    <row r="1880" spans="6:6">
      <c r="F1880" s="1"/>
    </row>
    <row r="1881" spans="6:6">
      <c r="F1881" s="1"/>
    </row>
    <row r="1882" spans="6:6">
      <c r="F1882" s="1"/>
    </row>
    <row r="1883" spans="6:6">
      <c r="F1883" s="1"/>
    </row>
    <row r="1884" spans="6:6">
      <c r="F1884" s="1"/>
    </row>
    <row r="1885" spans="6:6">
      <c r="F1885" s="1"/>
    </row>
    <row r="1886" spans="6:6">
      <c r="F1886" s="1"/>
    </row>
    <row r="1887" spans="6:6">
      <c r="F1887" s="1"/>
    </row>
    <row r="1888" spans="6:6">
      <c r="F1888" s="1"/>
    </row>
    <row r="1889" spans="6:6">
      <c r="F1889" s="1"/>
    </row>
    <row r="1890" spans="6:6">
      <c r="F1890" s="1"/>
    </row>
    <row r="1891" spans="6:6">
      <c r="F1891" s="1"/>
    </row>
    <row r="1892" spans="6:6">
      <c r="F1892" s="1"/>
    </row>
    <row r="1893" spans="6:6">
      <c r="F1893" s="1"/>
    </row>
    <row r="1894" spans="6:6">
      <c r="F1894" s="1"/>
    </row>
    <row r="1895" spans="6:6">
      <c r="F1895" s="1"/>
    </row>
    <row r="1896" spans="6:6">
      <c r="F1896" s="1"/>
    </row>
    <row r="1897" spans="6:6">
      <c r="F1897" s="1"/>
    </row>
    <row r="1898" spans="6:6">
      <c r="F1898" s="1"/>
    </row>
    <row r="1899" spans="6:6">
      <c r="F1899" s="1"/>
    </row>
    <row r="1900" spans="6:6">
      <c r="F1900" s="1"/>
    </row>
    <row r="1901" spans="6:6">
      <c r="F1901" s="1"/>
    </row>
    <row r="1902" spans="6:6">
      <c r="F1902" s="1"/>
    </row>
    <row r="1903" spans="6:6">
      <c r="F1903" s="1"/>
    </row>
    <row r="1904" spans="6:6">
      <c r="F1904" s="1"/>
    </row>
    <row r="1905" spans="6:6">
      <c r="F1905" s="1"/>
    </row>
    <row r="1906" spans="6:6">
      <c r="F1906" s="1"/>
    </row>
    <row r="1907" spans="6:6">
      <c r="F1907" s="1"/>
    </row>
    <row r="1908" spans="6:6">
      <c r="F1908" s="1"/>
    </row>
    <row r="1909" spans="6:6">
      <c r="F1909" s="1"/>
    </row>
    <row r="1910" spans="6:6">
      <c r="F1910" s="1"/>
    </row>
    <row r="1911" spans="6:6">
      <c r="F1911" s="1"/>
    </row>
    <row r="1912" spans="6:6">
      <c r="F1912" s="1"/>
    </row>
    <row r="1913" spans="6:6">
      <c r="F1913" s="1"/>
    </row>
    <row r="1914" spans="6:6">
      <c r="F1914" s="1"/>
    </row>
    <row r="1915" spans="6:6">
      <c r="F1915" s="1"/>
    </row>
    <row r="1916" spans="6:6">
      <c r="F1916" s="1"/>
    </row>
    <row r="1917" spans="6:6">
      <c r="F1917" s="1"/>
    </row>
    <row r="1918" spans="6:6">
      <c r="F1918" s="1"/>
    </row>
    <row r="1919" spans="6:6">
      <c r="F1919" s="1"/>
    </row>
    <row r="1920" spans="6:6">
      <c r="F1920" s="1"/>
    </row>
    <row r="1921" spans="6:6">
      <c r="F1921" s="1"/>
    </row>
    <row r="1922" spans="6:6">
      <c r="F1922" s="1"/>
    </row>
    <row r="1923" spans="6:6">
      <c r="F1923" s="1"/>
    </row>
    <row r="1924" spans="6:6">
      <c r="F1924" s="1"/>
    </row>
    <row r="1925" spans="6:6">
      <c r="F1925" s="1"/>
    </row>
    <row r="1926" spans="6:6">
      <c r="F1926" s="1"/>
    </row>
    <row r="1927" spans="6:6">
      <c r="F1927" s="1"/>
    </row>
    <row r="1928" spans="6:6">
      <c r="F1928" s="1"/>
    </row>
    <row r="1929" spans="6:6">
      <c r="F1929" s="1"/>
    </row>
    <row r="1930" spans="6:6">
      <c r="F1930" s="1"/>
    </row>
    <row r="1931" spans="6:6">
      <c r="F1931" s="1"/>
    </row>
    <row r="1932" spans="6:6">
      <c r="F1932" s="1"/>
    </row>
    <row r="1933" spans="6:6">
      <c r="F1933" s="1"/>
    </row>
    <row r="1934" spans="6:6">
      <c r="F1934" s="1"/>
    </row>
    <row r="1935" spans="6:6">
      <c r="F1935" s="1"/>
    </row>
    <row r="1936" spans="6:6">
      <c r="F1936" s="1"/>
    </row>
    <row r="1937" spans="6:6">
      <c r="F1937" s="1"/>
    </row>
    <row r="1938" spans="6:6">
      <c r="F1938" s="1"/>
    </row>
    <row r="1939" spans="6:6">
      <c r="F1939" s="1"/>
    </row>
    <row r="1940" spans="6:6">
      <c r="F1940" s="1"/>
    </row>
    <row r="1941" spans="6:6">
      <c r="F1941" s="1"/>
    </row>
    <row r="1942" spans="6:6">
      <c r="F1942" s="1"/>
    </row>
    <row r="1943" spans="6:6">
      <c r="F1943" s="1"/>
    </row>
    <row r="1944" spans="6:6">
      <c r="F1944" s="1"/>
    </row>
    <row r="1945" spans="6:6">
      <c r="F1945" s="1"/>
    </row>
    <row r="1946" spans="6:6">
      <c r="F1946" s="1"/>
    </row>
    <row r="1947" spans="6:6">
      <c r="F1947" s="1"/>
    </row>
    <row r="1948" spans="6:6">
      <c r="F1948" s="1"/>
    </row>
    <row r="1949" spans="6:6">
      <c r="F1949" s="1"/>
    </row>
    <row r="1950" spans="6:6">
      <c r="F1950" s="1"/>
    </row>
    <row r="1951" spans="6:6">
      <c r="F1951" s="1"/>
    </row>
    <row r="1952" spans="6:6">
      <c r="F1952" s="1"/>
    </row>
    <row r="1953" spans="6:6">
      <c r="F1953" s="1"/>
    </row>
    <row r="1954" spans="6:6">
      <c r="F1954" s="1"/>
    </row>
    <row r="1955" spans="6:6">
      <c r="F1955" s="1"/>
    </row>
    <row r="1956" spans="6:6">
      <c r="F1956" s="1"/>
    </row>
    <row r="1957" spans="6:6">
      <c r="F1957" s="1"/>
    </row>
    <row r="1958" spans="6:6">
      <c r="F1958" s="1"/>
    </row>
    <row r="1959" spans="6:6">
      <c r="F1959" s="1"/>
    </row>
    <row r="1960" spans="6:6">
      <c r="F1960" s="1"/>
    </row>
    <row r="1961" spans="6:6">
      <c r="F1961" s="1"/>
    </row>
    <row r="1962" spans="6:6">
      <c r="F1962" s="1"/>
    </row>
    <row r="1963" spans="6:6">
      <c r="F1963" s="1"/>
    </row>
    <row r="1964" spans="6:6">
      <c r="F1964" s="1"/>
    </row>
    <row r="1965" spans="6:6">
      <c r="F1965" s="1"/>
    </row>
    <row r="1966" spans="6:6">
      <c r="F1966" s="1"/>
    </row>
    <row r="1967" spans="6:6">
      <c r="F1967" s="1"/>
    </row>
    <row r="1968" spans="6:6">
      <c r="F1968" s="1"/>
    </row>
    <row r="1969" spans="6:6">
      <c r="F1969" s="1"/>
    </row>
    <row r="1970" spans="6:6">
      <c r="F1970" s="1"/>
    </row>
    <row r="1971" spans="6:6">
      <c r="F1971" s="1"/>
    </row>
    <row r="1972" spans="6:6">
      <c r="F1972" s="1"/>
    </row>
    <row r="1973" spans="6:6">
      <c r="F1973" s="1"/>
    </row>
    <row r="1974" spans="6:6">
      <c r="F1974" s="1"/>
    </row>
    <row r="1975" spans="6:6">
      <c r="F1975" s="1"/>
    </row>
    <row r="1976" spans="6:6">
      <c r="F1976" s="1"/>
    </row>
    <row r="1977" spans="6:6">
      <c r="F1977" s="1"/>
    </row>
    <row r="1978" spans="6:6">
      <c r="F1978" s="1"/>
    </row>
    <row r="1979" spans="6:6">
      <c r="F1979" s="1"/>
    </row>
    <row r="1980" spans="6:6">
      <c r="F1980" s="1"/>
    </row>
    <row r="1981" spans="6:6">
      <c r="F1981" s="1"/>
    </row>
    <row r="1982" spans="6:6">
      <c r="F1982" s="1"/>
    </row>
    <row r="1983" spans="6:6">
      <c r="F1983" s="1"/>
    </row>
    <row r="1984" spans="6:6">
      <c r="F1984" s="1"/>
    </row>
    <row r="1985" spans="6:6">
      <c r="F1985" s="1"/>
    </row>
    <row r="1986" spans="6:6">
      <c r="F1986" s="1"/>
    </row>
    <row r="1987" spans="6:6">
      <c r="F1987" s="1"/>
    </row>
    <row r="1988" spans="6:6">
      <c r="F1988" s="1"/>
    </row>
    <row r="1989" spans="6:6">
      <c r="F1989" s="1"/>
    </row>
    <row r="1990" spans="6:6">
      <c r="F1990" s="1"/>
    </row>
    <row r="1991" spans="6:6">
      <c r="F1991" s="1"/>
    </row>
    <row r="1992" spans="6:6">
      <c r="F1992" s="1"/>
    </row>
    <row r="1993" spans="6:6">
      <c r="F1993" s="1"/>
    </row>
    <row r="1994" spans="6:6">
      <c r="F1994" s="1"/>
    </row>
    <row r="1995" spans="6:6">
      <c r="F1995" s="1"/>
    </row>
    <row r="1996" spans="6:6">
      <c r="F1996" s="1"/>
    </row>
    <row r="1997" spans="6:6">
      <c r="F1997" s="1"/>
    </row>
    <row r="1998" spans="6:6">
      <c r="F1998" s="1"/>
    </row>
    <row r="1999" spans="6:6">
      <c r="F1999" s="1"/>
    </row>
    <row r="2000" spans="6:6">
      <c r="F2000" s="1"/>
    </row>
    <row r="2001" spans="6:6">
      <c r="F2001" s="1"/>
    </row>
    <row r="2002" spans="6:6">
      <c r="F2002" s="1"/>
    </row>
    <row r="2003" spans="6:6">
      <c r="F2003" s="1"/>
    </row>
    <row r="2004" spans="6:6">
      <c r="F2004" s="1"/>
    </row>
    <row r="2005" spans="6:6">
      <c r="F2005" s="1"/>
    </row>
    <row r="2006" spans="6:6">
      <c r="F2006" s="1"/>
    </row>
    <row r="2007" spans="6:6">
      <c r="F2007" s="1"/>
    </row>
    <row r="2008" spans="6:6">
      <c r="F2008" s="1"/>
    </row>
    <row r="2009" spans="6:6">
      <c r="F2009" s="1"/>
    </row>
    <row r="2010" spans="6:6">
      <c r="F2010" s="1"/>
    </row>
    <row r="2011" spans="6:6">
      <c r="F2011" s="1"/>
    </row>
    <row r="2012" spans="6:6">
      <c r="F2012" s="1"/>
    </row>
    <row r="2013" spans="6:6">
      <c r="F2013" s="1"/>
    </row>
    <row r="2014" spans="6:6">
      <c r="F2014" s="1"/>
    </row>
    <row r="2015" spans="6:6">
      <c r="F2015" s="1"/>
    </row>
    <row r="2016" spans="6:6">
      <c r="F2016" s="1"/>
    </row>
    <row r="2017" spans="6:6">
      <c r="F2017" s="1"/>
    </row>
    <row r="2018" spans="6:6">
      <c r="F2018" s="1"/>
    </row>
    <row r="2019" spans="6:6">
      <c r="F2019" s="1"/>
    </row>
    <row r="2020" spans="6:6">
      <c r="F2020" s="1"/>
    </row>
    <row r="2021" spans="6:6">
      <c r="F2021" s="1"/>
    </row>
    <row r="2022" spans="6:6">
      <c r="F2022" s="1"/>
    </row>
    <row r="2023" spans="6:6">
      <c r="F2023" s="1"/>
    </row>
    <row r="2024" spans="6:6">
      <c r="F2024" s="1"/>
    </row>
    <row r="2025" spans="6:6">
      <c r="F2025" s="1"/>
    </row>
    <row r="2026" spans="6:6">
      <c r="F2026" s="1"/>
    </row>
    <row r="2027" spans="6:6">
      <c r="F2027" s="1"/>
    </row>
    <row r="2028" spans="6:6">
      <c r="F2028" s="1"/>
    </row>
    <row r="2029" spans="6:6">
      <c r="F2029" s="1"/>
    </row>
    <row r="2030" spans="6:6">
      <c r="F2030" s="1"/>
    </row>
    <row r="2031" spans="6:6">
      <c r="F2031" s="1"/>
    </row>
    <row r="2032" spans="6:6">
      <c r="F2032" s="1"/>
    </row>
    <row r="2033" spans="6:6">
      <c r="F2033" s="1"/>
    </row>
    <row r="2034" spans="6:6">
      <c r="F2034" s="1"/>
    </row>
    <row r="2035" spans="6:6">
      <c r="F2035" s="1"/>
    </row>
    <row r="2036" spans="6:6">
      <c r="F2036" s="1"/>
    </row>
    <row r="2037" spans="6:6">
      <c r="F2037" s="1"/>
    </row>
    <row r="2038" spans="6:6">
      <c r="F2038" s="1"/>
    </row>
    <row r="2039" spans="6:6">
      <c r="F2039" s="1"/>
    </row>
    <row r="2040" spans="6:6">
      <c r="F2040" s="1"/>
    </row>
    <row r="2041" spans="6:6">
      <c r="F2041" s="1"/>
    </row>
    <row r="2042" spans="6:6">
      <c r="F2042" s="1"/>
    </row>
    <row r="2043" spans="6:6">
      <c r="F2043" s="1"/>
    </row>
    <row r="2044" spans="6:6">
      <c r="F2044" s="1"/>
    </row>
    <row r="2045" spans="6:6">
      <c r="F2045" s="1"/>
    </row>
    <row r="2046" spans="6:6">
      <c r="F2046" s="1"/>
    </row>
    <row r="2047" spans="6:6">
      <c r="F2047" s="1"/>
    </row>
    <row r="2048" spans="6:6">
      <c r="F2048" s="1"/>
    </row>
    <row r="2049" spans="6:6">
      <c r="F2049" s="1"/>
    </row>
    <row r="2050" spans="6:6">
      <c r="F2050" s="1"/>
    </row>
    <row r="2051" spans="6:6">
      <c r="F2051" s="1"/>
    </row>
    <row r="2052" spans="6:6">
      <c r="F2052" s="1"/>
    </row>
    <row r="2053" spans="6:6">
      <c r="F2053" s="1"/>
    </row>
    <row r="2054" spans="6:6">
      <c r="F2054" s="1"/>
    </row>
    <row r="2055" spans="6:6">
      <c r="F2055" s="1"/>
    </row>
    <row r="2056" spans="6:6">
      <c r="F2056" s="1"/>
    </row>
    <row r="2057" spans="6:6">
      <c r="F2057" s="1"/>
    </row>
    <row r="2058" spans="6:6">
      <c r="F2058" s="1"/>
    </row>
    <row r="2059" spans="6:6">
      <c r="F2059" s="1"/>
    </row>
    <row r="2060" spans="6:6">
      <c r="F2060" s="1"/>
    </row>
    <row r="2061" spans="6:6">
      <c r="F2061" s="1"/>
    </row>
    <row r="2062" spans="6:6">
      <c r="F2062" s="1"/>
    </row>
    <row r="2063" spans="6:6">
      <c r="F2063" s="1"/>
    </row>
    <row r="2064" spans="6:6">
      <c r="F2064" s="1"/>
    </row>
    <row r="2065" spans="6:6">
      <c r="F2065" s="1"/>
    </row>
    <row r="2066" spans="6:6">
      <c r="F2066" s="1"/>
    </row>
    <row r="2067" spans="6:6">
      <c r="F2067" s="1"/>
    </row>
    <row r="2068" spans="6:6">
      <c r="F2068" s="1"/>
    </row>
    <row r="2069" spans="6:6">
      <c r="F2069" s="1"/>
    </row>
    <row r="2070" spans="6:6">
      <c r="F2070" s="1"/>
    </row>
    <row r="2071" spans="6:6">
      <c r="F2071" s="1"/>
    </row>
    <row r="2072" spans="6:6">
      <c r="F2072" s="1"/>
    </row>
    <row r="2073" spans="6:6">
      <c r="F2073" s="1"/>
    </row>
    <row r="2074" spans="6:6">
      <c r="F2074" s="1"/>
    </row>
    <row r="2075" spans="6:6">
      <c r="F2075" s="1"/>
    </row>
    <row r="2076" spans="6:6">
      <c r="F2076" s="1"/>
    </row>
    <row r="2077" spans="6:6">
      <c r="F2077" s="1"/>
    </row>
    <row r="2078" spans="6:6">
      <c r="F2078" s="1"/>
    </row>
    <row r="2079" spans="6:6">
      <c r="F2079" s="1"/>
    </row>
    <row r="2080" spans="6:6">
      <c r="F2080" s="1"/>
    </row>
    <row r="2081" spans="6:6">
      <c r="F2081" s="1"/>
    </row>
    <row r="2082" spans="6:6">
      <c r="F2082" s="1"/>
    </row>
    <row r="2083" spans="6:6">
      <c r="F2083" s="1"/>
    </row>
    <row r="2084" spans="6:6">
      <c r="F2084" s="1"/>
    </row>
    <row r="2085" spans="6:6">
      <c r="F2085" s="1"/>
    </row>
    <row r="2086" spans="6:6">
      <c r="F2086" s="1"/>
    </row>
    <row r="2087" spans="6:6">
      <c r="F2087" s="1"/>
    </row>
    <row r="2088" spans="6:6">
      <c r="F2088" s="1"/>
    </row>
    <row r="2089" spans="6:6">
      <c r="F2089" s="1"/>
    </row>
    <row r="2090" spans="6:6">
      <c r="F2090" s="1"/>
    </row>
    <row r="2091" spans="6:6">
      <c r="F2091" s="1"/>
    </row>
    <row r="2092" spans="6:6">
      <c r="F2092" s="1"/>
    </row>
    <row r="2093" spans="6:6">
      <c r="F2093" s="1"/>
    </row>
    <row r="2094" spans="6:6">
      <c r="F2094" s="1"/>
    </row>
    <row r="2095" spans="6:6">
      <c r="F2095" s="1"/>
    </row>
    <row r="2096" spans="6:6">
      <c r="F2096" s="1"/>
    </row>
    <row r="2097" spans="6:6">
      <c r="F2097" s="1"/>
    </row>
    <row r="2098" spans="6:6">
      <c r="F2098" s="1"/>
    </row>
    <row r="2099" spans="6:6">
      <c r="F2099" s="1"/>
    </row>
    <row r="2100" spans="6:6">
      <c r="F2100" s="1"/>
    </row>
    <row r="2101" spans="6:6">
      <c r="F2101" s="1"/>
    </row>
    <row r="2102" spans="6:6">
      <c r="F2102" s="1"/>
    </row>
    <row r="2103" spans="6:6">
      <c r="F2103" s="1"/>
    </row>
    <row r="2104" spans="6:6">
      <c r="F2104" s="1"/>
    </row>
    <row r="2105" spans="6:6">
      <c r="F2105" s="1"/>
    </row>
    <row r="2106" spans="6:6">
      <c r="F2106" s="1"/>
    </row>
    <row r="2107" spans="6:6">
      <c r="F2107" s="1"/>
    </row>
    <row r="2108" spans="6:6">
      <c r="F2108" s="1"/>
    </row>
    <row r="2109" spans="6:6">
      <c r="F2109" s="1"/>
    </row>
    <row r="2110" spans="6:6">
      <c r="F2110" s="1"/>
    </row>
    <row r="2111" spans="6:6">
      <c r="F2111" s="1"/>
    </row>
    <row r="2112" spans="6:6">
      <c r="F2112" s="1"/>
    </row>
    <row r="2113" spans="6:6">
      <c r="F2113" s="1"/>
    </row>
    <row r="2114" spans="6:6">
      <c r="F2114" s="1"/>
    </row>
    <row r="2115" spans="6:6">
      <c r="F2115" s="1"/>
    </row>
    <row r="2116" spans="6:6">
      <c r="F2116" s="1"/>
    </row>
    <row r="2117" spans="6:6">
      <c r="F2117" s="1"/>
    </row>
    <row r="2118" spans="6:6">
      <c r="F2118" s="1"/>
    </row>
    <row r="2119" spans="6:6">
      <c r="F2119" s="1"/>
    </row>
    <row r="2120" spans="6:6">
      <c r="F2120" s="1"/>
    </row>
    <row r="2121" spans="6:6">
      <c r="F2121" s="1"/>
    </row>
    <row r="2122" spans="6:6">
      <c r="F2122" s="1"/>
    </row>
    <row r="2123" spans="6:6">
      <c r="F2123" s="1"/>
    </row>
    <row r="2124" spans="6:6">
      <c r="F2124" s="1"/>
    </row>
    <row r="2125" spans="6:6">
      <c r="F2125" s="1"/>
    </row>
    <row r="2126" spans="6:6">
      <c r="F2126" s="1"/>
    </row>
    <row r="2127" spans="6:6">
      <c r="F2127" s="1"/>
    </row>
    <row r="2128" spans="6:6">
      <c r="F2128" s="1"/>
    </row>
    <row r="2129" spans="6:6">
      <c r="F2129" s="1"/>
    </row>
    <row r="2130" spans="6:6">
      <c r="F2130" s="1"/>
    </row>
    <row r="2131" spans="6:6">
      <c r="F2131" s="1"/>
    </row>
    <row r="2132" spans="6:6">
      <c r="F2132" s="1"/>
    </row>
    <row r="2133" spans="6:6">
      <c r="F2133" s="1"/>
    </row>
    <row r="2134" spans="6:6">
      <c r="F2134" s="1"/>
    </row>
    <row r="2135" spans="6:6">
      <c r="F2135" s="1"/>
    </row>
    <row r="2136" spans="6:6">
      <c r="F2136" s="1"/>
    </row>
    <row r="2137" spans="6:6">
      <c r="F2137" s="1"/>
    </row>
    <row r="2138" spans="6:6">
      <c r="F2138" s="1"/>
    </row>
    <row r="2139" spans="6:6">
      <c r="F2139" s="1"/>
    </row>
    <row r="2140" spans="6:6">
      <c r="F2140" s="1"/>
    </row>
    <row r="2141" spans="6:6">
      <c r="F2141" s="1"/>
    </row>
    <row r="2142" spans="6:6">
      <c r="F2142" s="1"/>
    </row>
    <row r="2143" spans="6:6">
      <c r="F2143" s="1"/>
    </row>
    <row r="2144" spans="6:6">
      <c r="F2144" s="1"/>
    </row>
    <row r="2145" spans="6:6">
      <c r="F2145" s="1"/>
    </row>
    <row r="2146" spans="6:6">
      <c r="F2146" s="1"/>
    </row>
    <row r="2147" spans="6:6">
      <c r="F2147" s="1"/>
    </row>
    <row r="2148" spans="6:6">
      <c r="F2148" s="1"/>
    </row>
    <row r="2149" spans="6:6">
      <c r="F2149" s="1"/>
    </row>
    <row r="2150" spans="6:6">
      <c r="F2150" s="1"/>
    </row>
    <row r="2151" spans="6:6">
      <c r="F2151" s="1"/>
    </row>
    <row r="2152" spans="6:6">
      <c r="F2152" s="1"/>
    </row>
    <row r="2153" spans="6:6">
      <c r="F2153" s="1"/>
    </row>
    <row r="2154" spans="6:6">
      <c r="F2154" s="1"/>
    </row>
    <row r="2155" spans="6:6">
      <c r="F2155" s="1"/>
    </row>
    <row r="2156" spans="6:6">
      <c r="F2156" s="1"/>
    </row>
    <row r="2157" spans="6:6">
      <c r="F2157" s="1"/>
    </row>
    <row r="2158" spans="6:6">
      <c r="F2158" s="1"/>
    </row>
    <row r="2159" spans="6:6">
      <c r="F2159" s="1"/>
    </row>
    <row r="2160" spans="6:6">
      <c r="F2160" s="1"/>
    </row>
    <row r="2161" spans="6:6">
      <c r="F2161" s="1"/>
    </row>
    <row r="2162" spans="6:6">
      <c r="F2162" s="1"/>
    </row>
    <row r="2163" spans="6:6">
      <c r="F2163" s="1"/>
    </row>
    <row r="2164" spans="6:6">
      <c r="F2164" s="1"/>
    </row>
    <row r="2165" spans="6:6">
      <c r="F2165" s="1"/>
    </row>
    <row r="2166" spans="6:6">
      <c r="F2166" s="1"/>
    </row>
    <row r="2167" spans="6:6">
      <c r="F2167" s="1"/>
    </row>
    <row r="2168" spans="6:6">
      <c r="F2168" s="1"/>
    </row>
    <row r="2169" spans="6:6">
      <c r="F2169" s="1"/>
    </row>
    <row r="2170" spans="6:6">
      <c r="F2170" s="1"/>
    </row>
    <row r="2171" spans="6:6">
      <c r="F2171" s="1"/>
    </row>
    <row r="2172" spans="6:6">
      <c r="F2172" s="1"/>
    </row>
    <row r="2173" spans="6:6">
      <c r="F2173" s="1"/>
    </row>
    <row r="2174" spans="6:6">
      <c r="F2174" s="1"/>
    </row>
    <row r="2175" spans="6:6">
      <c r="F2175" s="1"/>
    </row>
    <row r="2176" spans="6:6">
      <c r="F2176" s="1"/>
    </row>
    <row r="2177" spans="6:6">
      <c r="F2177" s="1"/>
    </row>
    <row r="2178" spans="6:6">
      <c r="F2178" s="1"/>
    </row>
    <row r="2179" spans="6:6">
      <c r="F2179" s="1"/>
    </row>
    <row r="2180" spans="6:6">
      <c r="F2180" s="1"/>
    </row>
    <row r="2181" spans="6:6">
      <c r="F2181" s="1"/>
    </row>
    <row r="2182" spans="6:6">
      <c r="F2182" s="1"/>
    </row>
    <row r="2183" spans="6:6">
      <c r="F2183" s="1"/>
    </row>
    <row r="2184" spans="6:6">
      <c r="F2184" s="1"/>
    </row>
    <row r="2185" spans="6:6">
      <c r="F2185" s="1"/>
    </row>
    <row r="2186" spans="6:6">
      <c r="F2186" s="1"/>
    </row>
    <row r="2187" spans="6:6">
      <c r="F2187" s="1"/>
    </row>
    <row r="2188" spans="6:6">
      <c r="F2188" s="1"/>
    </row>
    <row r="2189" spans="6:6">
      <c r="F2189" s="1"/>
    </row>
    <row r="2190" spans="6:6">
      <c r="F2190" s="1"/>
    </row>
    <row r="2191" spans="6:6">
      <c r="F2191" s="1"/>
    </row>
    <row r="2192" spans="6:6">
      <c r="F2192" s="1"/>
    </row>
    <row r="2193" spans="6:6">
      <c r="F2193" s="1"/>
    </row>
    <row r="2194" spans="6:6">
      <c r="F2194" s="1"/>
    </row>
    <row r="2195" spans="6:6">
      <c r="F2195" s="1"/>
    </row>
    <row r="2196" spans="6:6">
      <c r="F2196" s="1"/>
    </row>
    <row r="2197" spans="6:6">
      <c r="F2197" s="1"/>
    </row>
    <row r="2198" spans="6:6">
      <c r="F2198" s="1"/>
    </row>
    <row r="2199" spans="6:6">
      <c r="F2199" s="1"/>
    </row>
    <row r="2200" spans="6:6">
      <c r="F2200" s="1"/>
    </row>
    <row r="2201" spans="6:6">
      <c r="F2201" s="1"/>
    </row>
    <row r="2202" spans="6:6">
      <c r="F2202" s="1"/>
    </row>
    <row r="2203" spans="6:6">
      <c r="F2203" s="1"/>
    </row>
    <row r="2204" spans="6:6">
      <c r="F2204" s="1"/>
    </row>
    <row r="2205" spans="6:6">
      <c r="F2205" s="1"/>
    </row>
    <row r="2206" spans="6:6">
      <c r="F2206" s="1"/>
    </row>
    <row r="2207" spans="6:6">
      <c r="F2207" s="1"/>
    </row>
    <row r="2208" spans="6:6">
      <c r="F2208" s="1"/>
    </row>
    <row r="2209" spans="6:6">
      <c r="F2209" s="1"/>
    </row>
    <row r="2210" spans="6:6">
      <c r="F2210" s="1"/>
    </row>
    <row r="2211" spans="6:6">
      <c r="F2211" s="1"/>
    </row>
    <row r="2212" spans="6:6">
      <c r="F2212" s="1"/>
    </row>
    <row r="2213" spans="6:6">
      <c r="F2213" s="1"/>
    </row>
    <row r="2214" spans="6:6">
      <c r="F2214" s="1"/>
    </row>
    <row r="2215" spans="6:6">
      <c r="F2215" s="1"/>
    </row>
    <row r="2216" spans="6:6">
      <c r="F2216" s="1"/>
    </row>
    <row r="2217" spans="6:6">
      <c r="F2217" s="1"/>
    </row>
    <row r="2218" spans="6:6">
      <c r="F2218" s="1"/>
    </row>
    <row r="2219" spans="6:6">
      <c r="F2219" s="1"/>
    </row>
    <row r="2220" spans="6:6">
      <c r="F2220" s="1"/>
    </row>
    <row r="2221" spans="6:6">
      <c r="F2221" s="1"/>
    </row>
    <row r="2222" spans="6:6">
      <c r="F2222" s="1"/>
    </row>
    <row r="2223" spans="6:6">
      <c r="F2223" s="1"/>
    </row>
    <row r="2224" spans="6:6">
      <c r="F2224" s="1"/>
    </row>
    <row r="2225" spans="6:6">
      <c r="F2225" s="1"/>
    </row>
    <row r="2226" spans="6:6">
      <c r="F2226" s="1"/>
    </row>
    <row r="2227" spans="6:6">
      <c r="F2227" s="1"/>
    </row>
    <row r="2228" spans="6:6">
      <c r="F2228" s="1"/>
    </row>
    <row r="2229" spans="6:6">
      <c r="F2229" s="1"/>
    </row>
    <row r="2230" spans="6:6">
      <c r="F2230" s="1"/>
    </row>
    <row r="2231" spans="6:6">
      <c r="F2231" s="1"/>
    </row>
    <row r="2232" spans="6:6">
      <c r="F2232" s="1"/>
    </row>
    <row r="2233" spans="6:6">
      <c r="F2233" s="1"/>
    </row>
    <row r="2234" spans="6:6">
      <c r="F2234" s="1"/>
    </row>
    <row r="2235" spans="6:6">
      <c r="F2235" s="1"/>
    </row>
    <row r="2236" spans="6:6">
      <c r="F2236" s="1"/>
    </row>
    <row r="2237" spans="6:6">
      <c r="F2237" s="1"/>
    </row>
    <row r="2238" spans="6:6">
      <c r="F2238" s="1"/>
    </row>
    <row r="2239" spans="6:6">
      <c r="F2239" s="1"/>
    </row>
    <row r="2240" spans="6:6">
      <c r="F2240" s="1"/>
    </row>
    <row r="2241" spans="6:6">
      <c r="F2241" s="1"/>
    </row>
    <row r="2242" spans="6:6">
      <c r="F2242" s="1"/>
    </row>
    <row r="2243" spans="6:6">
      <c r="F2243" s="1"/>
    </row>
    <row r="2244" spans="6:6">
      <c r="F2244" s="1"/>
    </row>
    <row r="2245" spans="6:6">
      <c r="F2245" s="1"/>
    </row>
    <row r="2246" spans="6:6">
      <c r="F2246" s="1"/>
    </row>
    <row r="2247" spans="6:6">
      <c r="F2247" s="1"/>
    </row>
    <row r="2248" spans="6:6">
      <c r="F2248" s="1"/>
    </row>
    <row r="2249" spans="6:6">
      <c r="F2249" s="1"/>
    </row>
    <row r="2250" spans="6:6">
      <c r="F2250" s="1"/>
    </row>
    <row r="2251" spans="6:6">
      <c r="F2251" s="1"/>
    </row>
    <row r="2252" spans="6:6">
      <c r="F2252" s="1"/>
    </row>
    <row r="2253" spans="6:6">
      <c r="F2253" s="1"/>
    </row>
    <row r="2254" spans="6:6">
      <c r="F2254" s="1"/>
    </row>
    <row r="2255" spans="6:6">
      <c r="F2255" s="1"/>
    </row>
    <row r="2256" spans="6:6">
      <c r="F2256" s="1"/>
    </row>
    <row r="2257" spans="6:6">
      <c r="F2257" s="1"/>
    </row>
    <row r="2258" spans="6:6">
      <c r="F2258" s="1"/>
    </row>
    <row r="2259" spans="6:6">
      <c r="F2259" s="1"/>
    </row>
    <row r="2260" spans="6:6">
      <c r="F2260" s="1"/>
    </row>
    <row r="2261" spans="6:6">
      <c r="F2261" s="1"/>
    </row>
    <row r="2262" spans="6:6">
      <c r="F2262" s="1"/>
    </row>
    <row r="2263" spans="6:6">
      <c r="F2263" s="1"/>
    </row>
    <row r="2264" spans="6:6">
      <c r="F2264" s="1"/>
    </row>
    <row r="2265" spans="6:6">
      <c r="F2265" s="1"/>
    </row>
    <row r="2266" spans="6:6">
      <c r="F2266" s="1"/>
    </row>
    <row r="2267" spans="6:6">
      <c r="F2267" s="1"/>
    </row>
    <row r="2268" spans="6:6">
      <c r="F2268" s="1"/>
    </row>
    <row r="2269" spans="6:6">
      <c r="F2269" s="1"/>
    </row>
    <row r="2270" spans="6:6">
      <c r="F2270" s="1"/>
    </row>
    <row r="2271" spans="6:6">
      <c r="F2271" s="1"/>
    </row>
    <row r="2272" spans="6:6">
      <c r="F2272" s="1"/>
    </row>
    <row r="2273" spans="6:6">
      <c r="F2273" s="1"/>
    </row>
    <row r="2274" spans="6:6">
      <c r="F2274" s="1"/>
    </row>
    <row r="2275" spans="6:6">
      <c r="F2275" s="1"/>
    </row>
    <row r="2276" spans="6:6">
      <c r="F2276" s="1"/>
    </row>
    <row r="2277" spans="6:6">
      <c r="F2277" s="1"/>
    </row>
    <row r="2278" spans="6:6">
      <c r="F2278" s="1"/>
    </row>
    <row r="2279" spans="6:6">
      <c r="F2279" s="1"/>
    </row>
    <row r="2280" spans="6:6">
      <c r="F2280" s="1"/>
    </row>
    <row r="2281" spans="6:6">
      <c r="F2281" s="1"/>
    </row>
    <row r="2282" spans="6:6">
      <c r="F2282" s="1"/>
    </row>
    <row r="2283" spans="6:6">
      <c r="F2283" s="1"/>
    </row>
    <row r="2284" spans="6:6">
      <c r="F2284" s="1"/>
    </row>
    <row r="2285" spans="6:6">
      <c r="F2285" s="1"/>
    </row>
    <row r="2286" spans="6:6">
      <c r="F2286" s="1"/>
    </row>
    <row r="2287" spans="6:6">
      <c r="F2287" s="1"/>
    </row>
    <row r="2288" spans="6:6">
      <c r="F2288" s="1"/>
    </row>
    <row r="2289" spans="6:6">
      <c r="F2289" s="1"/>
    </row>
    <row r="2290" spans="6:6">
      <c r="F2290" s="1"/>
    </row>
    <row r="2291" spans="6:6">
      <c r="F2291" s="1"/>
    </row>
    <row r="2292" spans="6:6">
      <c r="F2292" s="1"/>
    </row>
    <row r="2293" spans="6:6">
      <c r="F2293" s="1"/>
    </row>
    <row r="2294" spans="6:6">
      <c r="F2294" s="1"/>
    </row>
    <row r="2295" spans="6:6">
      <c r="F2295" s="1"/>
    </row>
    <row r="2296" spans="6:6">
      <c r="F2296" s="1"/>
    </row>
    <row r="2297" spans="6:6">
      <c r="F2297" s="1"/>
    </row>
    <row r="2298" spans="6:6">
      <c r="F2298" s="1"/>
    </row>
    <row r="2299" spans="6:6">
      <c r="F2299" s="1"/>
    </row>
    <row r="2300" spans="6:6">
      <c r="F2300" s="1"/>
    </row>
    <row r="2301" spans="6:6">
      <c r="F2301" s="1"/>
    </row>
    <row r="2302" spans="6:6">
      <c r="F2302" s="1"/>
    </row>
    <row r="2303" spans="6:6">
      <c r="F2303" s="1"/>
    </row>
    <row r="2304" spans="6:6">
      <c r="F2304" s="1"/>
    </row>
    <row r="2305" spans="6:6">
      <c r="F2305" s="1"/>
    </row>
    <row r="2306" spans="6:6">
      <c r="F2306" s="1"/>
    </row>
    <row r="2307" spans="6:6">
      <c r="F2307" s="1"/>
    </row>
    <row r="2308" spans="6:6">
      <c r="F2308" s="1"/>
    </row>
    <row r="2309" spans="6:6">
      <c r="F2309" s="1"/>
    </row>
    <row r="2310" spans="6:6">
      <c r="F2310" s="1"/>
    </row>
    <row r="2311" spans="6:6">
      <c r="F2311" s="1"/>
    </row>
    <row r="2312" spans="6:6">
      <c r="F2312" s="1"/>
    </row>
    <row r="2313" spans="6:6">
      <c r="F2313" s="1"/>
    </row>
    <row r="2314" spans="6:6">
      <c r="F2314" s="1"/>
    </row>
    <row r="2315" spans="6:6">
      <c r="F2315" s="1"/>
    </row>
    <row r="2316" spans="6:6">
      <c r="F2316" s="1"/>
    </row>
    <row r="2317" spans="6:6">
      <c r="F2317" s="1"/>
    </row>
    <row r="2318" spans="6:6">
      <c r="F2318" s="1"/>
    </row>
    <row r="2319" spans="6:6">
      <c r="F2319" s="1"/>
    </row>
    <row r="2320" spans="6:6">
      <c r="F2320" s="1"/>
    </row>
    <row r="2321" spans="6:6">
      <c r="F2321" s="1"/>
    </row>
    <row r="2322" spans="6:6">
      <c r="F2322" s="1"/>
    </row>
    <row r="2323" spans="6:6">
      <c r="F2323" s="1"/>
    </row>
    <row r="2324" spans="6:6">
      <c r="F2324" s="1"/>
    </row>
    <row r="2325" spans="6:6">
      <c r="F2325" s="1"/>
    </row>
    <row r="2326" spans="6:6">
      <c r="F2326" s="1"/>
    </row>
    <row r="2327" spans="6:6">
      <c r="F2327" s="1"/>
    </row>
    <row r="2328" spans="6:6">
      <c r="F2328" s="1"/>
    </row>
    <row r="2329" spans="6:6">
      <c r="F2329" s="1"/>
    </row>
    <row r="2330" spans="6:6">
      <c r="F2330" s="1"/>
    </row>
    <row r="2331" spans="6:6">
      <c r="F2331" s="1"/>
    </row>
    <row r="2332" spans="6:6">
      <c r="F2332" s="1"/>
    </row>
    <row r="2333" spans="6:6">
      <c r="F2333" s="1"/>
    </row>
    <row r="2334" spans="6:6">
      <c r="F2334" s="1"/>
    </row>
    <row r="2335" spans="6:6">
      <c r="F2335" s="1"/>
    </row>
    <row r="2336" spans="6:6">
      <c r="F2336" s="1"/>
    </row>
    <row r="2337" spans="6:6">
      <c r="F2337" s="1"/>
    </row>
    <row r="2338" spans="6:6">
      <c r="F2338" s="1"/>
    </row>
    <row r="2339" spans="6:6">
      <c r="F2339" s="1"/>
    </row>
    <row r="2340" spans="6:6">
      <c r="F2340" s="1"/>
    </row>
    <row r="2341" spans="6:6">
      <c r="F2341" s="1"/>
    </row>
    <row r="2342" spans="6:6">
      <c r="F2342" s="1"/>
    </row>
    <row r="2343" spans="6:6">
      <c r="F2343" s="1"/>
    </row>
    <row r="2344" spans="6:6">
      <c r="F2344" s="1"/>
    </row>
    <row r="2345" spans="6:6">
      <c r="F2345" s="1"/>
    </row>
    <row r="2346" spans="6:6">
      <c r="F2346" s="1"/>
    </row>
    <row r="2347" spans="6:6">
      <c r="F2347" s="1"/>
    </row>
    <row r="2348" spans="6:6">
      <c r="F2348" s="1"/>
    </row>
    <row r="2349" spans="6:6">
      <c r="F2349" s="1"/>
    </row>
    <row r="2350" spans="6:6">
      <c r="F2350" s="1"/>
    </row>
    <row r="2351" spans="6:6">
      <c r="F2351" s="1"/>
    </row>
    <row r="2352" spans="6:6">
      <c r="F2352" s="1"/>
    </row>
    <row r="2353" spans="6:6">
      <c r="F2353" s="1"/>
    </row>
    <row r="2354" spans="6:6">
      <c r="F2354" s="1"/>
    </row>
    <row r="2355" spans="6:6">
      <c r="F2355" s="1"/>
    </row>
    <row r="2356" spans="6:6">
      <c r="F2356" s="1"/>
    </row>
    <row r="2357" spans="6:6">
      <c r="F2357" s="1"/>
    </row>
    <row r="2358" spans="6:6">
      <c r="F2358" s="1"/>
    </row>
    <row r="2359" spans="6:6">
      <c r="F2359" s="1"/>
    </row>
    <row r="2360" spans="6:6">
      <c r="F2360" s="1"/>
    </row>
    <row r="2361" spans="6:6">
      <c r="F2361" s="1"/>
    </row>
    <row r="2362" spans="6:6">
      <c r="F2362" s="1"/>
    </row>
    <row r="2363" spans="6:6">
      <c r="F2363" s="1"/>
    </row>
    <row r="2364" spans="6:6">
      <c r="F2364" s="1"/>
    </row>
    <row r="2365" spans="6:6">
      <c r="F2365" s="1"/>
    </row>
    <row r="2366" spans="6:6">
      <c r="F2366" s="1"/>
    </row>
    <row r="2367" spans="6:6">
      <c r="F2367" s="1"/>
    </row>
    <row r="2368" spans="6:6">
      <c r="F2368" s="1"/>
    </row>
    <row r="2369" spans="6:6">
      <c r="F2369" s="1"/>
    </row>
    <row r="2370" spans="6:6">
      <c r="F2370" s="1"/>
    </row>
    <row r="2371" spans="6:6">
      <c r="F2371" s="1"/>
    </row>
    <row r="2372" spans="6:6">
      <c r="F2372" s="1"/>
    </row>
    <row r="2373" spans="6:6">
      <c r="F2373" s="1"/>
    </row>
    <row r="2374" spans="6:6">
      <c r="F2374" s="1"/>
    </row>
    <row r="2375" spans="6:6">
      <c r="F2375" s="1"/>
    </row>
    <row r="2376" spans="6:6">
      <c r="F2376" s="1"/>
    </row>
    <row r="2377" spans="6:6">
      <c r="F2377" s="1"/>
    </row>
    <row r="2378" spans="6:6">
      <c r="F2378" s="1"/>
    </row>
    <row r="2379" spans="6:6">
      <c r="F2379" s="1"/>
    </row>
    <row r="2380" spans="6:6">
      <c r="F2380" s="1"/>
    </row>
    <row r="2381" spans="6:6">
      <c r="F2381" s="1"/>
    </row>
    <row r="2382" spans="6:6">
      <c r="F2382" s="1"/>
    </row>
    <row r="2383" spans="6:6">
      <c r="F2383" s="1"/>
    </row>
    <row r="2384" spans="6:6">
      <c r="F2384" s="1"/>
    </row>
    <row r="2385" spans="6:6">
      <c r="F2385" s="1"/>
    </row>
    <row r="2386" spans="6:6">
      <c r="F2386" s="1"/>
    </row>
    <row r="2387" spans="6:6">
      <c r="F2387" s="1"/>
    </row>
    <row r="2388" spans="6:6">
      <c r="F2388" s="1"/>
    </row>
    <row r="2389" spans="6:6">
      <c r="F2389" s="1"/>
    </row>
    <row r="2390" spans="6:6">
      <c r="F2390" s="1"/>
    </row>
    <row r="2391" spans="6:6">
      <c r="F2391" s="1"/>
    </row>
    <row r="2392" spans="6:6">
      <c r="F2392" s="1"/>
    </row>
    <row r="2393" spans="6:6">
      <c r="F2393" s="1"/>
    </row>
    <row r="2394" spans="6:6">
      <c r="F2394" s="1"/>
    </row>
    <row r="2395" spans="6:6">
      <c r="F2395" s="1"/>
    </row>
    <row r="2396" spans="6:6">
      <c r="F2396" s="1"/>
    </row>
    <row r="2397" spans="6:6">
      <c r="F2397" s="1"/>
    </row>
    <row r="2398" spans="6:6">
      <c r="F2398" s="1"/>
    </row>
    <row r="2399" spans="6:6">
      <c r="F2399" s="1"/>
    </row>
    <row r="2400" spans="6:6">
      <c r="F2400" s="1"/>
    </row>
    <row r="2401" spans="6:6">
      <c r="F2401" s="1"/>
    </row>
    <row r="2402" spans="6:6">
      <c r="F2402" s="1"/>
    </row>
    <row r="2403" spans="6:6">
      <c r="F2403" s="1"/>
    </row>
    <row r="2404" spans="6:6">
      <c r="F2404" s="1"/>
    </row>
    <row r="2405" spans="6:6">
      <c r="F2405" s="1"/>
    </row>
    <row r="2406" spans="6:6">
      <c r="F2406" s="1"/>
    </row>
    <row r="2407" spans="6:6">
      <c r="F2407" s="1"/>
    </row>
    <row r="2408" spans="6:6">
      <c r="F2408" s="1"/>
    </row>
    <row r="2409" spans="6:6">
      <c r="F2409" s="1"/>
    </row>
    <row r="2410" spans="6:6">
      <c r="F2410" s="1"/>
    </row>
    <row r="2411" spans="6:6">
      <c r="F2411" s="1"/>
    </row>
    <row r="2412" spans="6:6">
      <c r="F2412" s="1"/>
    </row>
    <row r="2413" spans="6:6">
      <c r="F2413" s="1"/>
    </row>
    <row r="2414" spans="6:6">
      <c r="F2414" s="1"/>
    </row>
    <row r="2415" spans="6:6">
      <c r="F2415" s="1"/>
    </row>
    <row r="2416" spans="6:6">
      <c r="F2416" s="1"/>
    </row>
    <row r="2417" spans="6:6">
      <c r="F2417" s="1"/>
    </row>
    <row r="2418" spans="6:6">
      <c r="F2418" s="1"/>
    </row>
    <row r="2419" spans="6:6">
      <c r="F2419" s="1"/>
    </row>
    <row r="2420" spans="6:6">
      <c r="F2420" s="1"/>
    </row>
    <row r="2421" spans="6:6">
      <c r="F2421" s="1"/>
    </row>
    <row r="2422" spans="6:6">
      <c r="F2422" s="1"/>
    </row>
    <row r="2423" spans="6:6">
      <c r="F2423" s="1"/>
    </row>
    <row r="2424" spans="6:6">
      <c r="F2424" s="1"/>
    </row>
    <row r="2425" spans="6:6">
      <c r="F2425" s="1"/>
    </row>
    <row r="2426" spans="6:6">
      <c r="F2426" s="1"/>
    </row>
    <row r="2427" spans="6:6">
      <c r="F2427" s="1"/>
    </row>
    <row r="2428" spans="6:6">
      <c r="F2428" s="1"/>
    </row>
    <row r="2429" spans="6:6">
      <c r="F2429" s="1"/>
    </row>
    <row r="2430" spans="6:6">
      <c r="F2430" s="1"/>
    </row>
    <row r="2431" spans="6:6">
      <c r="F2431" s="1"/>
    </row>
    <row r="2432" spans="6:6">
      <c r="F2432" s="1"/>
    </row>
    <row r="2433" spans="6:6">
      <c r="F2433" s="1"/>
    </row>
    <row r="2434" spans="6:6">
      <c r="F2434" s="1"/>
    </row>
    <row r="2435" spans="6:6">
      <c r="F2435" s="1"/>
    </row>
    <row r="2436" spans="6:6">
      <c r="F2436" s="1"/>
    </row>
    <row r="2437" spans="6:6">
      <c r="F2437" s="1"/>
    </row>
    <row r="2438" spans="6:6">
      <c r="F2438" s="1"/>
    </row>
    <row r="2439" spans="6:6">
      <c r="F2439" s="1"/>
    </row>
    <row r="2440" spans="6:6">
      <c r="F2440" s="1"/>
    </row>
    <row r="2441" spans="6:6">
      <c r="F2441" s="1"/>
    </row>
    <row r="2442" spans="6:6">
      <c r="F2442" s="1"/>
    </row>
    <row r="2443" spans="6:6">
      <c r="F2443" s="1"/>
    </row>
    <row r="2444" spans="6:6">
      <c r="F2444" s="1"/>
    </row>
    <row r="2445" spans="6:6">
      <c r="F2445" s="1"/>
    </row>
    <row r="2446" spans="6:6">
      <c r="F2446" s="1"/>
    </row>
    <row r="2447" spans="6:6">
      <c r="F2447" s="1"/>
    </row>
    <row r="2448" spans="6:6">
      <c r="F2448" s="1"/>
    </row>
    <row r="2449" spans="6:6">
      <c r="F2449" s="1"/>
    </row>
    <row r="2450" spans="6:6">
      <c r="F2450" s="1"/>
    </row>
    <row r="2451" spans="6:6">
      <c r="F2451" s="1"/>
    </row>
    <row r="2452" spans="6:6">
      <c r="F2452" s="1"/>
    </row>
    <row r="2453" spans="6:6">
      <c r="F2453" s="1"/>
    </row>
    <row r="2454" spans="6:6">
      <c r="F2454" s="1"/>
    </row>
    <row r="2455" spans="6:6">
      <c r="F2455" s="1"/>
    </row>
    <row r="2456" spans="6:6">
      <c r="F2456" s="1"/>
    </row>
    <row r="2457" spans="6:6">
      <c r="F2457" s="1"/>
    </row>
    <row r="2458" spans="6:6">
      <c r="F2458" s="1"/>
    </row>
    <row r="2459" spans="6:6">
      <c r="F2459" s="1"/>
    </row>
    <row r="2460" spans="6:6">
      <c r="F2460" s="1"/>
    </row>
    <row r="2461" spans="6:6">
      <c r="F2461" s="1"/>
    </row>
    <row r="2462" spans="6:6">
      <c r="F2462" s="1"/>
    </row>
    <row r="2463" spans="6:6">
      <c r="F2463" s="1"/>
    </row>
    <row r="2464" spans="6:6">
      <c r="F2464" s="1"/>
    </row>
    <row r="2465" spans="6:6">
      <c r="F2465" s="1"/>
    </row>
    <row r="2466" spans="6:6">
      <c r="F2466" s="1"/>
    </row>
    <row r="2467" spans="6:6">
      <c r="F2467" s="1"/>
    </row>
    <row r="2468" spans="6:6">
      <c r="F2468" s="1"/>
    </row>
    <row r="2469" spans="6:6">
      <c r="F2469" s="1"/>
    </row>
    <row r="2470" spans="6:6">
      <c r="F2470" s="1"/>
    </row>
    <row r="2471" spans="6:6">
      <c r="F2471" s="1"/>
    </row>
    <row r="2472" spans="6:6">
      <c r="F2472" s="1"/>
    </row>
    <row r="2473" spans="6:6">
      <c r="F2473" s="1"/>
    </row>
    <row r="2474" spans="6:6">
      <c r="F2474" s="1"/>
    </row>
    <row r="2475" spans="6:6">
      <c r="F2475" s="1"/>
    </row>
    <row r="2476" spans="6:6">
      <c r="F2476" s="1"/>
    </row>
    <row r="2477" spans="6:6">
      <c r="F2477" s="1"/>
    </row>
    <row r="2478" spans="6:6">
      <c r="F2478" s="1"/>
    </row>
    <row r="2479" spans="6:6">
      <c r="F2479" s="1"/>
    </row>
    <row r="2480" spans="6:6">
      <c r="F2480" s="1"/>
    </row>
    <row r="2481" spans="6:6">
      <c r="F2481" s="1"/>
    </row>
    <row r="2482" spans="6:6">
      <c r="F2482" s="1"/>
    </row>
    <row r="2483" spans="6:6">
      <c r="F2483" s="1"/>
    </row>
    <row r="2484" spans="6:6">
      <c r="F2484" s="1"/>
    </row>
    <row r="2485" spans="6:6">
      <c r="F2485" s="1"/>
    </row>
    <row r="2486" spans="6:6">
      <c r="F2486" s="1"/>
    </row>
    <row r="2487" spans="6:6">
      <c r="F2487" s="1"/>
    </row>
    <row r="2488" spans="6:6">
      <c r="F2488" s="1"/>
    </row>
    <row r="2489" spans="6:6">
      <c r="F2489" s="1"/>
    </row>
    <row r="2490" spans="6:6">
      <c r="F2490" s="1"/>
    </row>
    <row r="2491" spans="6:6">
      <c r="F2491" s="1"/>
    </row>
    <row r="2492" spans="6:6">
      <c r="F2492" s="1"/>
    </row>
    <row r="2493" spans="6:6">
      <c r="F2493" s="1"/>
    </row>
    <row r="2494" spans="6:6">
      <c r="F2494" s="1"/>
    </row>
    <row r="2495" spans="6:6">
      <c r="F2495" s="1"/>
    </row>
    <row r="2496" spans="6:6">
      <c r="F2496" s="1"/>
    </row>
  </sheetData>
  <mergeCells count="2">
    <mergeCell ref="Q18:U18"/>
    <mergeCell ref="V18:W18"/>
  </mergeCells>
  <pageMargins left="0.7" right="0.7" top="0.75" bottom="0.75" header="0.3" footer="0.3"/>
  <drawing r:id="rId12"/>
  <tableParts count="1">
    <tablePart r:id="rId1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B99D-32F0-6D4F-A2BA-DFF46629FA9D}">
  <sheetPr>
    <tabColor theme="9" tint="0.79998168889431442"/>
  </sheetPr>
  <dimension ref="A1:BC399"/>
  <sheetViews>
    <sheetView topLeftCell="W1" zoomScale="108" workbookViewId="0">
      <selection activeCell="AH10" sqref="AH10"/>
    </sheetView>
  </sheetViews>
  <sheetFormatPr baseColWidth="10" defaultColWidth="11" defaultRowHeight="16"/>
  <cols>
    <col min="1" max="1" width="19" customWidth="1"/>
    <col min="2" max="2" width="19.83203125" bestFit="1" customWidth="1"/>
    <col min="3" max="4" width="26.33203125" customWidth="1"/>
    <col min="5" max="5" width="18" customWidth="1"/>
    <col min="6" max="7" width="23.6640625" customWidth="1"/>
    <col min="8" max="8" width="16.5" customWidth="1"/>
    <col min="9" max="12" width="14.83203125" customWidth="1"/>
    <col min="14" max="15" width="24.33203125" bestFit="1" customWidth="1"/>
    <col min="20" max="20" width="22.6640625" bestFit="1" customWidth="1"/>
    <col min="21" max="21" width="23.83203125" customWidth="1"/>
    <col min="22" max="22" width="21.5" bestFit="1" customWidth="1"/>
    <col min="23" max="23" width="21.1640625" bestFit="1" customWidth="1"/>
    <col min="24" max="24" width="24.33203125" bestFit="1" customWidth="1"/>
    <col min="25" max="25" width="15.5" bestFit="1" customWidth="1"/>
    <col min="26" max="26" width="12.5" bestFit="1" customWidth="1"/>
    <col min="27" max="27" width="24.33203125" customWidth="1"/>
    <col min="28" max="28" width="22.6640625" bestFit="1" customWidth="1"/>
    <col min="29" max="29" width="16.6640625" bestFit="1" customWidth="1"/>
    <col min="30" max="30" width="21.5" bestFit="1" customWidth="1"/>
    <col min="31" max="31" width="21.1640625" bestFit="1" customWidth="1"/>
    <col min="32" max="32" width="24.33203125" bestFit="1" customWidth="1"/>
    <col min="33" max="33" width="15.5" bestFit="1" customWidth="1"/>
    <col min="34" max="34" width="12.5" bestFit="1" customWidth="1"/>
    <col min="35" max="35" width="12.33203125" customWidth="1"/>
    <col min="36" max="36" width="19.6640625" bestFit="1" customWidth="1"/>
    <col min="39" max="39" width="25.1640625" bestFit="1" customWidth="1"/>
    <col min="40" max="40" width="27.6640625" bestFit="1" customWidth="1"/>
    <col min="41" max="47" width="21.1640625" bestFit="1" customWidth="1"/>
    <col min="48" max="48" width="15.1640625" bestFit="1" customWidth="1"/>
    <col min="49" max="49" width="19.6640625" customWidth="1"/>
    <col min="50" max="55" width="11.5" customWidth="1"/>
  </cols>
  <sheetData>
    <row r="1" spans="1:55">
      <c r="A1" t="s">
        <v>139</v>
      </c>
      <c r="B1" t="s">
        <v>0</v>
      </c>
      <c r="C1" t="s">
        <v>165</v>
      </c>
      <c r="D1" t="s">
        <v>166</v>
      </c>
      <c r="E1" t="s">
        <v>32</v>
      </c>
      <c r="F1" t="s">
        <v>167</v>
      </c>
      <c r="G1" t="s">
        <v>168</v>
      </c>
      <c r="H1" t="s">
        <v>169</v>
      </c>
    </row>
    <row r="2" spans="1:55">
      <c r="A2">
        <v>91639</v>
      </c>
      <c r="B2" t="s">
        <v>15</v>
      </c>
      <c r="C2" t="s">
        <v>13</v>
      </c>
      <c r="D2" t="s">
        <v>145</v>
      </c>
      <c r="E2">
        <v>5</v>
      </c>
      <c r="F2">
        <v>3</v>
      </c>
      <c r="G2">
        <v>9</v>
      </c>
      <c r="H2" s="1">
        <v>44547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55" ht="25" customHeight="1">
      <c r="A3">
        <v>30623</v>
      </c>
      <c r="B3" t="s">
        <v>15</v>
      </c>
      <c r="C3" t="s">
        <v>15</v>
      </c>
      <c r="D3" t="s">
        <v>15</v>
      </c>
      <c r="E3">
        <v>5</v>
      </c>
      <c r="F3">
        <v>5</v>
      </c>
      <c r="G3">
        <v>5</v>
      </c>
      <c r="H3" s="1">
        <v>44547</v>
      </c>
      <c r="I3" s="1"/>
      <c r="J3" s="1"/>
      <c r="K3" s="1"/>
      <c r="L3" s="1"/>
      <c r="M3" s="1"/>
      <c r="N3" s="2" t="s">
        <v>165</v>
      </c>
      <c r="O3" t="s">
        <v>143</v>
      </c>
      <c r="P3" s="1"/>
      <c r="Q3" s="1"/>
      <c r="R3" s="1"/>
      <c r="S3" s="1"/>
      <c r="T3" s="2" t="s">
        <v>167</v>
      </c>
      <c r="U3" s="2" t="s">
        <v>32</v>
      </c>
      <c r="V3" s="2" t="s">
        <v>165</v>
      </c>
      <c r="W3" s="2" t="s">
        <v>0</v>
      </c>
      <c r="X3" t="s">
        <v>143</v>
      </c>
      <c r="Y3" t="s">
        <v>170</v>
      </c>
      <c r="Z3" t="s">
        <v>171</v>
      </c>
      <c r="AB3" s="2" t="s">
        <v>168</v>
      </c>
      <c r="AC3" s="2" t="s">
        <v>32</v>
      </c>
      <c r="AD3" s="2" t="s">
        <v>166</v>
      </c>
      <c r="AE3" s="2" t="s">
        <v>0</v>
      </c>
      <c r="AF3" t="s">
        <v>143</v>
      </c>
      <c r="AG3" t="s">
        <v>170</v>
      </c>
      <c r="AH3" t="s">
        <v>171</v>
      </c>
    </row>
    <row r="4" spans="1:55">
      <c r="A4">
        <v>65563</v>
      </c>
      <c r="B4" t="s">
        <v>14</v>
      </c>
      <c r="C4" t="s">
        <v>12</v>
      </c>
      <c r="D4" t="s">
        <v>7</v>
      </c>
      <c r="E4">
        <v>4</v>
      </c>
      <c r="F4">
        <v>2</v>
      </c>
      <c r="G4">
        <v>1</v>
      </c>
      <c r="H4" s="1">
        <v>44547</v>
      </c>
      <c r="I4" s="1"/>
      <c r="J4" s="1"/>
      <c r="K4" s="1"/>
      <c r="L4" s="1"/>
      <c r="M4" s="1"/>
      <c r="N4" t="s">
        <v>144</v>
      </c>
      <c r="O4">
        <v>8506515</v>
      </c>
      <c r="P4" s="1"/>
      <c r="Q4" s="1"/>
      <c r="R4" s="1"/>
      <c r="S4" s="1"/>
      <c r="T4">
        <v>1</v>
      </c>
      <c r="U4">
        <v>1</v>
      </c>
      <c r="V4" t="s">
        <v>7</v>
      </c>
      <c r="W4" t="s">
        <v>7</v>
      </c>
      <c r="X4">
        <v>1952154</v>
      </c>
      <c r="Y4">
        <f t="shared" ref="Y4:Y44" si="0">VLOOKUP(V4,$N$3:$O$11, 2, FALSE)</f>
        <v>3175052</v>
      </c>
      <c r="Z4" s="12">
        <f>X4/Y4</f>
        <v>0.6148415836968969</v>
      </c>
      <c r="AB4">
        <v>1</v>
      </c>
      <c r="AC4">
        <v>1</v>
      </c>
      <c r="AD4" t="s">
        <v>7</v>
      </c>
      <c r="AE4" t="s">
        <v>7</v>
      </c>
      <c r="AF4">
        <v>1334169</v>
      </c>
      <c r="AG4">
        <f t="shared" ref="AG4:AG35" si="1">VLOOKUP(AD4,$N$13:$O$21, 2, FALSE)</f>
        <v>3289480</v>
      </c>
      <c r="AH4" s="12">
        <f>AF4/AG4</f>
        <v>0.40558659727373325</v>
      </c>
      <c r="AI4" s="12"/>
      <c r="AM4" s="2" t="s">
        <v>143</v>
      </c>
      <c r="AO4" s="2" t="s">
        <v>32</v>
      </c>
      <c r="AP4" s="2" t="s">
        <v>0</v>
      </c>
      <c r="AW4" t="s">
        <v>172</v>
      </c>
    </row>
    <row r="5" spans="1:55">
      <c r="A5">
        <v>10073</v>
      </c>
      <c r="B5" t="s">
        <v>15</v>
      </c>
      <c r="C5" t="s">
        <v>7</v>
      </c>
      <c r="D5" t="s">
        <v>13</v>
      </c>
      <c r="E5">
        <v>5</v>
      </c>
      <c r="F5">
        <v>1</v>
      </c>
      <c r="G5">
        <v>3</v>
      </c>
      <c r="H5" s="1">
        <v>44547</v>
      </c>
      <c r="I5" s="1"/>
      <c r="J5" s="1"/>
      <c r="K5" s="1"/>
      <c r="L5" s="1"/>
      <c r="M5" s="1"/>
      <c r="N5" t="s">
        <v>15</v>
      </c>
      <c r="O5">
        <v>3226642</v>
      </c>
      <c r="P5" s="1"/>
      <c r="Q5" s="1"/>
      <c r="R5" s="1"/>
      <c r="S5" s="1"/>
      <c r="T5">
        <v>1</v>
      </c>
      <c r="U5">
        <v>2</v>
      </c>
      <c r="V5" t="s">
        <v>7</v>
      </c>
      <c r="W5" t="s">
        <v>12</v>
      </c>
      <c r="X5">
        <v>348317</v>
      </c>
      <c r="Y5">
        <f t="shared" si="0"/>
        <v>3175052</v>
      </c>
      <c r="Z5" s="12">
        <f t="shared" ref="Z5:Z44" si="2">X5/Y5</f>
        <v>0.10970434499970394</v>
      </c>
      <c r="AB5">
        <v>1</v>
      </c>
      <c r="AC5">
        <v>2</v>
      </c>
      <c r="AD5" t="s">
        <v>7</v>
      </c>
      <c r="AE5" t="s">
        <v>12</v>
      </c>
      <c r="AF5">
        <v>306029</v>
      </c>
      <c r="AG5">
        <f t="shared" si="1"/>
        <v>3289480</v>
      </c>
      <c r="AH5" s="12">
        <f t="shared" ref="AH5:AH45" si="3">AF5/AG5</f>
        <v>9.3032637377336233E-2</v>
      </c>
      <c r="AI5" s="12"/>
      <c r="AO5">
        <v>1</v>
      </c>
      <c r="AP5">
        <v>2</v>
      </c>
      <c r="AQ5">
        <v>3</v>
      </c>
      <c r="AR5">
        <v>4</v>
      </c>
      <c r="AS5">
        <v>5</v>
      </c>
      <c r="AT5">
        <v>6</v>
      </c>
    </row>
    <row r="6" spans="1:55" ht="41" customHeight="1" thickBot="1">
      <c r="A6">
        <v>333347</v>
      </c>
      <c r="B6" t="s">
        <v>14</v>
      </c>
      <c r="C6" t="s">
        <v>14</v>
      </c>
      <c r="D6" t="s">
        <v>15</v>
      </c>
      <c r="E6">
        <v>4</v>
      </c>
      <c r="F6">
        <v>4</v>
      </c>
      <c r="G6">
        <v>5</v>
      </c>
      <c r="H6" s="1">
        <v>44547</v>
      </c>
      <c r="I6" s="1"/>
      <c r="J6" s="1"/>
      <c r="K6" s="1"/>
      <c r="L6" s="1"/>
      <c r="M6" s="1"/>
      <c r="N6" t="s">
        <v>145</v>
      </c>
      <c r="O6">
        <v>3016025</v>
      </c>
      <c r="P6" s="1"/>
      <c r="Q6" s="1"/>
      <c r="R6" s="1"/>
      <c r="S6" s="1"/>
      <c r="T6">
        <v>1</v>
      </c>
      <c r="U6">
        <v>3</v>
      </c>
      <c r="V6" t="s">
        <v>7</v>
      </c>
      <c r="W6" t="s">
        <v>13</v>
      </c>
      <c r="X6">
        <v>232425</v>
      </c>
      <c r="Y6">
        <f t="shared" si="0"/>
        <v>3175052</v>
      </c>
      <c r="Z6" s="12">
        <f t="shared" si="2"/>
        <v>7.3203525485566856E-2</v>
      </c>
      <c r="AB6">
        <v>1</v>
      </c>
      <c r="AC6">
        <v>3</v>
      </c>
      <c r="AD6" t="s">
        <v>7</v>
      </c>
      <c r="AE6" t="s">
        <v>13</v>
      </c>
      <c r="AF6">
        <v>191602</v>
      </c>
      <c r="AG6">
        <f t="shared" si="1"/>
        <v>3289480</v>
      </c>
      <c r="AH6" s="12">
        <f t="shared" si="3"/>
        <v>5.8246896165959364E-2</v>
      </c>
      <c r="AI6" s="12"/>
      <c r="AM6" s="2" t="s">
        <v>168</v>
      </c>
      <c r="AN6" s="2" t="s">
        <v>166</v>
      </c>
      <c r="AO6" t="s">
        <v>7</v>
      </c>
      <c r="AP6" t="s">
        <v>12</v>
      </c>
      <c r="AQ6" t="s">
        <v>13</v>
      </c>
      <c r="AR6" t="s">
        <v>14</v>
      </c>
      <c r="AS6" t="s">
        <v>15</v>
      </c>
      <c r="AT6" t="s">
        <v>144</v>
      </c>
      <c r="AW6" s="74"/>
      <c r="AX6" s="116" t="str">
        <f>AO6</f>
        <v>High Value</v>
      </c>
      <c r="AY6" s="116" t="str">
        <f t="shared" ref="AY6:BC13" si="4">AP6</f>
        <v>Occasional High Spend</v>
      </c>
      <c r="AZ6" s="116" t="str">
        <f t="shared" si="4"/>
        <v>Frequent Low Spend</v>
      </c>
      <c r="BA6" s="116" t="str">
        <f t="shared" si="4"/>
        <v>Lower Value</v>
      </c>
      <c r="BB6" s="116" t="str">
        <f t="shared" si="4"/>
        <v>Lapsing</v>
      </c>
      <c r="BC6" s="116" t="str">
        <f t="shared" si="4"/>
        <v>Gone Away</v>
      </c>
    </row>
    <row r="7" spans="1:55" ht="14" customHeight="1">
      <c r="A7">
        <v>12282</v>
      </c>
      <c r="B7" t="s">
        <v>7</v>
      </c>
      <c r="C7" t="s">
        <v>15</v>
      </c>
      <c r="D7" t="s">
        <v>145</v>
      </c>
      <c r="E7">
        <v>1</v>
      </c>
      <c r="F7">
        <v>5</v>
      </c>
      <c r="G7">
        <v>9</v>
      </c>
      <c r="H7" s="1">
        <v>44547</v>
      </c>
      <c r="I7" s="1"/>
      <c r="J7" s="1"/>
      <c r="K7" s="1"/>
      <c r="L7" s="1"/>
      <c r="M7" s="1"/>
      <c r="N7" t="s">
        <v>13</v>
      </c>
      <c r="O7">
        <v>2401298</v>
      </c>
      <c r="P7" s="1"/>
      <c r="Q7" s="1"/>
      <c r="R7" s="1"/>
      <c r="S7" s="1"/>
      <c r="T7">
        <v>1</v>
      </c>
      <c r="U7">
        <v>4</v>
      </c>
      <c r="V7" t="s">
        <v>7</v>
      </c>
      <c r="W7" t="s">
        <v>14</v>
      </c>
      <c r="X7">
        <v>267142</v>
      </c>
      <c r="Y7">
        <f t="shared" si="0"/>
        <v>3175052</v>
      </c>
      <c r="Z7" s="12">
        <f t="shared" si="2"/>
        <v>8.4137834592945243E-2</v>
      </c>
      <c r="AB7">
        <v>1</v>
      </c>
      <c r="AC7">
        <v>4</v>
      </c>
      <c r="AD7" t="s">
        <v>7</v>
      </c>
      <c r="AE7" t="s">
        <v>14</v>
      </c>
      <c r="AF7">
        <v>357608</v>
      </c>
      <c r="AG7">
        <f t="shared" si="1"/>
        <v>3289480</v>
      </c>
      <c r="AH7" s="12">
        <f t="shared" si="3"/>
        <v>0.10871262327176331</v>
      </c>
      <c r="AI7" s="12"/>
      <c r="AM7">
        <v>1</v>
      </c>
      <c r="AN7" t="s">
        <v>7</v>
      </c>
      <c r="AO7" s="117">
        <v>0.40558659727373325</v>
      </c>
      <c r="AP7" s="117">
        <v>9.3032637377336233E-2</v>
      </c>
      <c r="AQ7" s="117">
        <v>5.8246896165959364E-2</v>
      </c>
      <c r="AR7" s="117">
        <v>0.10871262327176331</v>
      </c>
      <c r="AS7" s="117">
        <v>4.8251395357320911E-2</v>
      </c>
      <c r="AT7" s="117">
        <v>0.28616985055388694</v>
      </c>
      <c r="AW7" s="112" t="str">
        <f>AN7</f>
        <v>High Value</v>
      </c>
      <c r="AX7" s="119">
        <f>AO7</f>
        <v>0.40558659727373325</v>
      </c>
      <c r="AY7" s="118">
        <f t="shared" si="4"/>
        <v>9.3032637377336233E-2</v>
      </c>
      <c r="AZ7" s="118">
        <f t="shared" si="4"/>
        <v>5.8246896165959364E-2</v>
      </c>
      <c r="BA7" s="118">
        <f t="shared" si="4"/>
        <v>0.10871262327176331</v>
      </c>
      <c r="BB7" s="118">
        <f t="shared" si="4"/>
        <v>4.8251395357320911E-2</v>
      </c>
      <c r="BC7" s="118">
        <f t="shared" si="4"/>
        <v>0.28616985055388694</v>
      </c>
    </row>
    <row r="8" spans="1:55" ht="14" customHeight="1">
      <c r="A8">
        <v>55769</v>
      </c>
      <c r="B8" t="s">
        <v>15</v>
      </c>
      <c r="C8" t="s">
        <v>7</v>
      </c>
      <c r="D8" t="s">
        <v>145</v>
      </c>
      <c r="E8">
        <v>5</v>
      </c>
      <c r="F8">
        <v>1</v>
      </c>
      <c r="G8">
        <v>9</v>
      </c>
      <c r="H8" s="1">
        <v>44547</v>
      </c>
      <c r="I8" s="1"/>
      <c r="J8" s="1"/>
      <c r="K8" s="1"/>
      <c r="L8" s="1"/>
      <c r="M8" s="1"/>
      <c r="N8" t="s">
        <v>7</v>
      </c>
      <c r="O8">
        <v>3175052</v>
      </c>
      <c r="P8" s="1"/>
      <c r="Q8" s="1"/>
      <c r="R8" s="1"/>
      <c r="S8" s="1"/>
      <c r="T8">
        <v>1</v>
      </c>
      <c r="U8">
        <v>5</v>
      </c>
      <c r="V8" t="s">
        <v>7</v>
      </c>
      <c r="W8" t="s">
        <v>15</v>
      </c>
      <c r="X8">
        <v>174779</v>
      </c>
      <c r="Y8">
        <f t="shared" si="0"/>
        <v>3175052</v>
      </c>
      <c r="Z8" s="12">
        <f t="shared" si="2"/>
        <v>5.5047602369976932E-2</v>
      </c>
      <c r="AB8">
        <v>1</v>
      </c>
      <c r="AC8">
        <v>5</v>
      </c>
      <c r="AD8" t="s">
        <v>7</v>
      </c>
      <c r="AE8" t="s">
        <v>15</v>
      </c>
      <c r="AF8">
        <v>158722</v>
      </c>
      <c r="AG8">
        <f t="shared" si="1"/>
        <v>3289480</v>
      </c>
      <c r="AH8" s="12">
        <f t="shared" si="3"/>
        <v>4.8251395357320911E-2</v>
      </c>
      <c r="AI8" s="12"/>
      <c r="AM8">
        <v>2</v>
      </c>
      <c r="AN8" t="s">
        <v>12</v>
      </c>
      <c r="AO8" s="117">
        <v>0.1212968899979569</v>
      </c>
      <c r="AP8" s="117">
        <v>0.15824564514477921</v>
      </c>
      <c r="AQ8" s="117">
        <v>2.3768007185527178E-2</v>
      </c>
      <c r="AR8" s="117">
        <v>0.25778421402728324</v>
      </c>
      <c r="AS8" s="117">
        <v>7.8648027813506952E-2</v>
      </c>
      <c r="AT8" s="117">
        <v>0.3602572158309465</v>
      </c>
      <c r="AW8" s="112" t="str">
        <f t="shared" ref="AW8:AW13" si="5">AN8</f>
        <v>Occasional High Spend</v>
      </c>
      <c r="AX8" s="118">
        <f t="shared" ref="AX8:AX13" si="6">AO8</f>
        <v>0.1212968899979569</v>
      </c>
      <c r="AY8" s="120">
        <f t="shared" si="4"/>
        <v>0.15824564514477921</v>
      </c>
      <c r="AZ8" s="118">
        <f t="shared" si="4"/>
        <v>2.3768007185527178E-2</v>
      </c>
      <c r="BA8" s="118">
        <f t="shared" si="4"/>
        <v>0.25778421402728324</v>
      </c>
      <c r="BB8" s="118">
        <f t="shared" si="4"/>
        <v>7.8648027813506952E-2</v>
      </c>
      <c r="BC8" s="118">
        <f t="shared" si="4"/>
        <v>0.3602572158309465</v>
      </c>
    </row>
    <row r="9" spans="1:55" ht="14" customHeight="1">
      <c r="A9">
        <v>29168</v>
      </c>
      <c r="B9" t="s">
        <v>13</v>
      </c>
      <c r="C9" t="s">
        <v>7</v>
      </c>
      <c r="D9" t="s">
        <v>14</v>
      </c>
      <c r="E9">
        <v>3</v>
      </c>
      <c r="F9">
        <v>1</v>
      </c>
      <c r="G9">
        <v>4</v>
      </c>
      <c r="H9" s="1">
        <v>44547</v>
      </c>
      <c r="I9" s="1"/>
      <c r="J9" s="1"/>
      <c r="K9" s="1"/>
      <c r="L9" s="1"/>
      <c r="M9" s="1"/>
      <c r="N9" t="s">
        <v>12</v>
      </c>
      <c r="O9">
        <v>2260445</v>
      </c>
      <c r="P9" s="1"/>
      <c r="Q9" s="1"/>
      <c r="R9" s="1"/>
      <c r="S9" s="1"/>
      <c r="T9">
        <v>1</v>
      </c>
      <c r="U9">
        <v>6</v>
      </c>
      <c r="V9" t="s">
        <v>7</v>
      </c>
      <c r="W9" t="s">
        <v>144</v>
      </c>
      <c r="X9">
        <v>200235</v>
      </c>
      <c r="Y9">
        <f t="shared" si="0"/>
        <v>3175052</v>
      </c>
      <c r="Z9" s="12">
        <f t="shared" si="2"/>
        <v>6.3065108854910096E-2</v>
      </c>
      <c r="AB9">
        <v>1</v>
      </c>
      <c r="AC9">
        <v>6</v>
      </c>
      <c r="AD9" t="s">
        <v>7</v>
      </c>
      <c r="AE9" t="s">
        <v>144</v>
      </c>
      <c r="AF9">
        <v>941350</v>
      </c>
      <c r="AG9">
        <f t="shared" si="1"/>
        <v>3289480</v>
      </c>
      <c r="AH9" s="12">
        <f t="shared" si="3"/>
        <v>0.28616985055388694</v>
      </c>
      <c r="AI9" s="12"/>
      <c r="AM9">
        <v>3</v>
      </c>
      <c r="AN9" t="s">
        <v>13</v>
      </c>
      <c r="AO9" s="117">
        <v>7.3042978356453139E-2</v>
      </c>
      <c r="AP9" s="117">
        <v>2.0803517881159979E-2</v>
      </c>
      <c r="AQ9" s="117">
        <v>0.22711706820254585</v>
      </c>
      <c r="AR9" s="117">
        <v>0.19027188650635649</v>
      </c>
      <c r="AS9" s="117">
        <v>6.4379577511557373E-2</v>
      </c>
      <c r="AT9" s="117">
        <v>0.42438497154192717</v>
      </c>
      <c r="AW9" s="112" t="str">
        <f t="shared" si="5"/>
        <v>Frequent Low Spend</v>
      </c>
      <c r="AX9" s="118">
        <f t="shared" si="6"/>
        <v>7.3042978356453139E-2</v>
      </c>
      <c r="AY9" s="118">
        <f t="shared" si="4"/>
        <v>2.0803517881159979E-2</v>
      </c>
      <c r="AZ9" s="121">
        <f t="shared" si="4"/>
        <v>0.22711706820254585</v>
      </c>
      <c r="BA9" s="118">
        <f t="shared" si="4"/>
        <v>0.19027188650635649</v>
      </c>
      <c r="BB9" s="118">
        <f t="shared" si="4"/>
        <v>6.4379577511557373E-2</v>
      </c>
      <c r="BC9" s="118">
        <f t="shared" si="4"/>
        <v>0.42438497154192717</v>
      </c>
    </row>
    <row r="10" spans="1:55" ht="14" customHeight="1">
      <c r="A10">
        <v>315619</v>
      </c>
      <c r="B10" t="s">
        <v>7</v>
      </c>
      <c r="C10" t="s">
        <v>145</v>
      </c>
      <c r="D10" t="s">
        <v>145</v>
      </c>
      <c r="E10">
        <v>1</v>
      </c>
      <c r="F10">
        <v>9</v>
      </c>
      <c r="G10">
        <v>9</v>
      </c>
      <c r="H10" s="1">
        <v>44547</v>
      </c>
      <c r="I10" s="1"/>
      <c r="J10" s="1"/>
      <c r="K10" s="1"/>
      <c r="L10" s="1"/>
      <c r="M10" s="1"/>
      <c r="N10" t="s">
        <v>14</v>
      </c>
      <c r="O10">
        <v>10850666</v>
      </c>
      <c r="P10" s="1"/>
      <c r="Q10" s="1"/>
      <c r="R10" s="1"/>
      <c r="S10" s="1"/>
      <c r="T10">
        <v>2</v>
      </c>
      <c r="U10">
        <v>1</v>
      </c>
      <c r="V10" t="s">
        <v>12</v>
      </c>
      <c r="W10" t="s">
        <v>7</v>
      </c>
      <c r="X10">
        <v>347868</v>
      </c>
      <c r="Y10">
        <f t="shared" si="0"/>
        <v>2260445</v>
      </c>
      <c r="Z10" s="12">
        <f t="shared" si="2"/>
        <v>0.1538935917485274</v>
      </c>
      <c r="AB10">
        <v>2</v>
      </c>
      <c r="AC10">
        <v>1</v>
      </c>
      <c r="AD10" t="s">
        <v>12</v>
      </c>
      <c r="AE10" t="s">
        <v>7</v>
      </c>
      <c r="AF10">
        <v>283191</v>
      </c>
      <c r="AG10">
        <f t="shared" si="1"/>
        <v>2334693</v>
      </c>
      <c r="AH10" s="12">
        <f t="shared" si="3"/>
        <v>0.1212968899979569</v>
      </c>
      <c r="AI10" s="12"/>
      <c r="AM10">
        <v>4</v>
      </c>
      <c r="AN10" t="s">
        <v>14</v>
      </c>
      <c r="AO10" s="117">
        <v>3.2276025898375402E-2</v>
      </c>
      <c r="AP10" s="117">
        <v>5.2809373842259699E-2</v>
      </c>
      <c r="AQ10" s="117">
        <v>4.2266473456630226E-2</v>
      </c>
      <c r="AR10" s="117">
        <v>0.32398106166021912</v>
      </c>
      <c r="AS10" s="117">
        <v>9.8159391651457983E-2</v>
      </c>
      <c r="AT10" s="117">
        <v>0.45050767349105753</v>
      </c>
      <c r="AW10" s="112" t="str">
        <f t="shared" si="5"/>
        <v>Lower Value</v>
      </c>
      <c r="AX10" s="118">
        <f t="shared" si="6"/>
        <v>3.2276025898375402E-2</v>
      </c>
      <c r="AY10" s="118">
        <f t="shared" si="4"/>
        <v>5.2809373842259699E-2</v>
      </c>
      <c r="AZ10" s="118">
        <f t="shared" si="4"/>
        <v>4.2266473456630226E-2</v>
      </c>
      <c r="BA10" s="122">
        <f t="shared" si="4"/>
        <v>0.32398106166021912</v>
      </c>
      <c r="BB10" s="118">
        <f t="shared" si="4"/>
        <v>9.8159391651457983E-2</v>
      </c>
      <c r="BC10" s="118">
        <f t="shared" si="4"/>
        <v>0.45050767349105753</v>
      </c>
    </row>
    <row r="11" spans="1:55" ht="14" customHeight="1">
      <c r="A11">
        <v>519873</v>
      </c>
      <c r="B11" t="s">
        <v>144</v>
      </c>
      <c r="C11" t="s">
        <v>144</v>
      </c>
      <c r="D11" t="s">
        <v>12</v>
      </c>
      <c r="E11">
        <v>6</v>
      </c>
      <c r="F11">
        <v>6</v>
      </c>
      <c r="G11">
        <v>2</v>
      </c>
      <c r="H11" s="1">
        <v>44547</v>
      </c>
      <c r="I11" s="1"/>
      <c r="J11" s="1"/>
      <c r="K11" s="1"/>
      <c r="L11" s="1"/>
      <c r="M11" s="1"/>
      <c r="P11" s="1"/>
      <c r="Q11" s="1"/>
      <c r="R11" s="1"/>
      <c r="S11" s="1"/>
      <c r="T11">
        <v>2</v>
      </c>
      <c r="U11">
        <v>2</v>
      </c>
      <c r="V11" t="s">
        <v>12</v>
      </c>
      <c r="W11" t="s">
        <v>12</v>
      </c>
      <c r="X11">
        <v>582547</v>
      </c>
      <c r="Y11">
        <f t="shared" si="0"/>
        <v>2260445</v>
      </c>
      <c r="Z11" s="12">
        <f t="shared" si="2"/>
        <v>0.25771341483645921</v>
      </c>
      <c r="AB11">
        <v>2</v>
      </c>
      <c r="AC11">
        <v>2</v>
      </c>
      <c r="AD11" t="s">
        <v>12</v>
      </c>
      <c r="AE11" t="s">
        <v>12</v>
      </c>
      <c r="AF11">
        <v>369455</v>
      </c>
      <c r="AG11">
        <f t="shared" si="1"/>
        <v>2334693</v>
      </c>
      <c r="AH11" s="12">
        <f t="shared" si="3"/>
        <v>0.15824564514477921</v>
      </c>
      <c r="AI11" s="12"/>
      <c r="AM11">
        <v>5</v>
      </c>
      <c r="AN11" t="s">
        <v>15</v>
      </c>
      <c r="AO11" s="117">
        <v>2.7395659344068186E-2</v>
      </c>
      <c r="AP11" s="117">
        <v>4.9609694936350285E-2</v>
      </c>
      <c r="AQ11" s="117">
        <v>2.3291817180155931E-2</v>
      </c>
      <c r="AR11" s="117">
        <v>0.31008848774402181</v>
      </c>
      <c r="AS11" s="117">
        <v>0.11236245780372063</v>
      </c>
      <c r="AT11" s="117">
        <v>0.47725188299168314</v>
      </c>
      <c r="AW11" s="112" t="str">
        <f t="shared" si="5"/>
        <v>Lapsing</v>
      </c>
      <c r="AX11" s="118">
        <f t="shared" si="6"/>
        <v>2.7395659344068186E-2</v>
      </c>
      <c r="AY11" s="118">
        <f t="shared" si="4"/>
        <v>4.9609694936350285E-2</v>
      </c>
      <c r="AZ11" s="118">
        <f t="shared" si="4"/>
        <v>2.3291817180155931E-2</v>
      </c>
      <c r="BA11" s="118">
        <f t="shared" si="4"/>
        <v>0.31008848774402181</v>
      </c>
      <c r="BB11" s="123">
        <f t="shared" si="4"/>
        <v>0.11236245780372063</v>
      </c>
      <c r="BC11" s="118">
        <f t="shared" si="4"/>
        <v>0.47725188299168314</v>
      </c>
    </row>
    <row r="12" spans="1:55" ht="14" customHeight="1">
      <c r="A12">
        <v>154602</v>
      </c>
      <c r="B12" t="s">
        <v>14</v>
      </c>
      <c r="C12" t="s">
        <v>15</v>
      </c>
      <c r="D12" t="s">
        <v>144</v>
      </c>
      <c r="E12">
        <v>4</v>
      </c>
      <c r="F12">
        <v>5</v>
      </c>
      <c r="G12">
        <v>6</v>
      </c>
      <c r="H12" s="1">
        <v>44547</v>
      </c>
      <c r="I12" s="1"/>
      <c r="J12" s="1"/>
      <c r="K12" s="1"/>
      <c r="L12" s="1"/>
      <c r="M12" s="1"/>
      <c r="P12" s="1"/>
      <c r="Q12" s="1"/>
      <c r="R12" s="1"/>
      <c r="S12" s="1"/>
      <c r="T12">
        <v>2</v>
      </c>
      <c r="U12">
        <v>3</v>
      </c>
      <c r="V12" t="s">
        <v>12</v>
      </c>
      <c r="W12" t="s">
        <v>13</v>
      </c>
      <c r="X12">
        <v>65265</v>
      </c>
      <c r="Y12">
        <f t="shared" si="0"/>
        <v>2260445</v>
      </c>
      <c r="Z12" s="12">
        <f t="shared" si="2"/>
        <v>2.8872633485884418E-2</v>
      </c>
      <c r="AB12">
        <v>2</v>
      </c>
      <c r="AC12">
        <v>3</v>
      </c>
      <c r="AD12" t="s">
        <v>12</v>
      </c>
      <c r="AE12" t="s">
        <v>13</v>
      </c>
      <c r="AF12">
        <v>55491</v>
      </c>
      <c r="AG12">
        <f t="shared" si="1"/>
        <v>2334693</v>
      </c>
      <c r="AH12" s="12">
        <f t="shared" si="3"/>
        <v>2.3768007185527178E-2</v>
      </c>
      <c r="AI12" s="12"/>
      <c r="AM12">
        <v>6</v>
      </c>
      <c r="AN12" t="s">
        <v>144</v>
      </c>
      <c r="AO12" s="117">
        <v>2.4961648942468759E-2</v>
      </c>
      <c r="AP12" s="117">
        <v>4.2394383249801423E-2</v>
      </c>
      <c r="AQ12" s="117">
        <v>1.80572611557339E-2</v>
      </c>
      <c r="AR12" s="117">
        <v>0.28193967874253767</v>
      </c>
      <c r="AS12" s="117">
        <v>0.10324730012546417</v>
      </c>
      <c r="AT12" s="117">
        <v>0.52939972778399402</v>
      </c>
      <c r="AW12" s="112" t="str">
        <f t="shared" si="5"/>
        <v>Gone Away</v>
      </c>
      <c r="AX12" s="118">
        <f t="shared" si="6"/>
        <v>2.4961648942468759E-2</v>
      </c>
      <c r="AY12" s="118">
        <f t="shared" si="4"/>
        <v>4.2394383249801423E-2</v>
      </c>
      <c r="AZ12" s="118">
        <f t="shared" si="4"/>
        <v>1.80572611557339E-2</v>
      </c>
      <c r="BA12" s="118">
        <f t="shared" si="4"/>
        <v>0.28193967874253767</v>
      </c>
      <c r="BB12" s="118">
        <f t="shared" si="4"/>
        <v>0.10324730012546417</v>
      </c>
      <c r="BC12" s="124">
        <f t="shared" si="4"/>
        <v>0.52939972778399402</v>
      </c>
    </row>
    <row r="13" spans="1:55" ht="14" customHeight="1">
      <c r="A13">
        <v>392944</v>
      </c>
      <c r="B13" t="s">
        <v>13</v>
      </c>
      <c r="C13" t="s">
        <v>145</v>
      </c>
      <c r="D13" t="s">
        <v>145</v>
      </c>
      <c r="E13">
        <v>3</v>
      </c>
      <c r="F13">
        <v>9</v>
      </c>
      <c r="G13">
        <v>9</v>
      </c>
      <c r="H13" s="1">
        <v>44547</v>
      </c>
      <c r="I13" s="1"/>
      <c r="J13" s="1"/>
      <c r="K13" s="1"/>
      <c r="L13" s="1"/>
      <c r="M13" s="1"/>
      <c r="N13" s="2" t="s">
        <v>166</v>
      </c>
      <c r="O13" t="s">
        <v>143</v>
      </c>
      <c r="P13" s="1"/>
      <c r="Q13" s="1"/>
      <c r="R13" s="1"/>
      <c r="S13" s="1"/>
      <c r="T13">
        <v>2</v>
      </c>
      <c r="U13">
        <v>4</v>
      </c>
      <c r="V13" t="s">
        <v>12</v>
      </c>
      <c r="W13" t="s">
        <v>14</v>
      </c>
      <c r="X13">
        <v>710597</v>
      </c>
      <c r="Y13">
        <f t="shared" si="0"/>
        <v>2260445</v>
      </c>
      <c r="Z13" s="12">
        <f t="shared" si="2"/>
        <v>0.31436155270311822</v>
      </c>
      <c r="AB13">
        <v>2</v>
      </c>
      <c r="AC13">
        <v>4</v>
      </c>
      <c r="AD13" t="s">
        <v>12</v>
      </c>
      <c r="AE13" t="s">
        <v>14</v>
      </c>
      <c r="AF13">
        <v>601847</v>
      </c>
      <c r="AG13">
        <f t="shared" si="1"/>
        <v>2334693</v>
      </c>
      <c r="AH13" s="12">
        <f t="shared" si="3"/>
        <v>0.25778421402728324</v>
      </c>
      <c r="AI13" s="12"/>
      <c r="AM13">
        <v>9</v>
      </c>
      <c r="AN13" t="s">
        <v>145</v>
      </c>
      <c r="AO13" s="117">
        <v>0.10621426666202785</v>
      </c>
      <c r="AP13" s="117">
        <v>8.6594900400870548E-2</v>
      </c>
      <c r="AQ13" s="117">
        <v>0.12393056087085938</v>
      </c>
      <c r="AR13" s="117">
        <v>0.4384154402811119</v>
      </c>
      <c r="AS13" s="117">
        <v>9.5501706695736543E-2</v>
      </c>
      <c r="AT13" s="117">
        <v>0.14934312508939374</v>
      </c>
      <c r="AW13" s="112" t="str">
        <f t="shared" si="5"/>
        <v>New Customers</v>
      </c>
      <c r="AX13" s="118">
        <f t="shared" si="6"/>
        <v>0.10621426666202785</v>
      </c>
      <c r="AY13" s="118">
        <f t="shared" si="4"/>
        <v>8.6594900400870548E-2</v>
      </c>
      <c r="AZ13" s="118">
        <f t="shared" si="4"/>
        <v>0.12393056087085938</v>
      </c>
      <c r="BA13" s="118">
        <f t="shared" si="4"/>
        <v>0.4384154402811119</v>
      </c>
      <c r="BB13" s="118">
        <f t="shared" si="4"/>
        <v>9.5501706695736543E-2</v>
      </c>
      <c r="BC13" s="118">
        <f t="shared" si="4"/>
        <v>0.14934312508939374</v>
      </c>
    </row>
    <row r="14" spans="1:55" ht="14" customHeight="1">
      <c r="A14">
        <v>89005</v>
      </c>
      <c r="B14" t="s">
        <v>13</v>
      </c>
      <c r="C14" t="s">
        <v>13</v>
      </c>
      <c r="D14" t="s">
        <v>7</v>
      </c>
      <c r="E14">
        <v>3</v>
      </c>
      <c r="F14">
        <v>3</v>
      </c>
      <c r="G14">
        <v>1</v>
      </c>
      <c r="H14" s="1">
        <v>44547</v>
      </c>
      <c r="I14" s="1"/>
      <c r="J14" s="1"/>
      <c r="K14" s="1"/>
      <c r="L14" s="1"/>
      <c r="M14" s="1"/>
      <c r="N14" t="s">
        <v>144</v>
      </c>
      <c r="O14">
        <v>3758045</v>
      </c>
      <c r="P14" s="1"/>
      <c r="Q14" s="1"/>
      <c r="R14" s="1"/>
      <c r="S14" s="1"/>
      <c r="T14">
        <v>2</v>
      </c>
      <c r="U14">
        <v>5</v>
      </c>
      <c r="V14" t="s">
        <v>12</v>
      </c>
      <c r="W14" t="s">
        <v>15</v>
      </c>
      <c r="X14">
        <v>228964</v>
      </c>
      <c r="Y14">
        <f t="shared" si="0"/>
        <v>2260445</v>
      </c>
      <c r="Z14" s="12">
        <f t="shared" si="2"/>
        <v>0.1012915598477291</v>
      </c>
      <c r="AB14">
        <v>2</v>
      </c>
      <c r="AC14">
        <v>5</v>
      </c>
      <c r="AD14" t="s">
        <v>12</v>
      </c>
      <c r="AE14" t="s">
        <v>15</v>
      </c>
      <c r="AF14">
        <v>183619</v>
      </c>
      <c r="AG14">
        <f t="shared" si="1"/>
        <v>2334693</v>
      </c>
      <c r="AH14" s="12">
        <f t="shared" si="3"/>
        <v>7.8648027813506952E-2</v>
      </c>
      <c r="AI14" s="12"/>
      <c r="AW14" s="112"/>
      <c r="AX14" s="118"/>
      <c r="AY14" s="118"/>
      <c r="AZ14" s="118"/>
      <c r="BA14" s="118"/>
      <c r="BB14" s="118"/>
      <c r="BC14" s="118"/>
    </row>
    <row r="15" spans="1:55">
      <c r="A15">
        <v>1710392</v>
      </c>
      <c r="B15" t="s">
        <v>14</v>
      </c>
      <c r="C15" t="s">
        <v>14</v>
      </c>
      <c r="D15" t="s">
        <v>14</v>
      </c>
      <c r="E15">
        <v>4</v>
      </c>
      <c r="F15">
        <v>4</v>
      </c>
      <c r="G15">
        <v>4</v>
      </c>
      <c r="H15" s="1">
        <v>44547</v>
      </c>
      <c r="I15" s="1"/>
      <c r="J15" s="1"/>
      <c r="K15" s="1"/>
      <c r="L15" s="1"/>
      <c r="M15" s="1"/>
      <c r="N15" t="s">
        <v>15</v>
      </c>
      <c r="O15">
        <v>2079271</v>
      </c>
      <c r="P15" s="1"/>
      <c r="Q15" s="1"/>
      <c r="R15" s="1"/>
      <c r="S15" s="1"/>
      <c r="T15">
        <v>2</v>
      </c>
      <c r="U15">
        <v>6</v>
      </c>
      <c r="V15" t="s">
        <v>12</v>
      </c>
      <c r="W15" t="s">
        <v>144</v>
      </c>
      <c r="X15">
        <v>325204</v>
      </c>
      <c r="Y15">
        <f t="shared" si="0"/>
        <v>2260445</v>
      </c>
      <c r="Z15" s="12">
        <f t="shared" si="2"/>
        <v>0.14386724737828172</v>
      </c>
      <c r="AB15">
        <v>2</v>
      </c>
      <c r="AC15">
        <v>6</v>
      </c>
      <c r="AD15" t="s">
        <v>12</v>
      </c>
      <c r="AE15" t="s">
        <v>144</v>
      </c>
      <c r="AF15">
        <v>841090</v>
      </c>
      <c r="AG15">
        <f t="shared" si="1"/>
        <v>2334693</v>
      </c>
      <c r="AH15" s="12">
        <f t="shared" si="3"/>
        <v>0.3602572158309465</v>
      </c>
      <c r="AI15" s="12"/>
    </row>
    <row r="16" spans="1:55">
      <c r="A16">
        <v>128012</v>
      </c>
      <c r="B16" t="s">
        <v>12</v>
      </c>
      <c r="C16" t="s">
        <v>12</v>
      </c>
      <c r="D16" t="s">
        <v>14</v>
      </c>
      <c r="E16">
        <v>2</v>
      </c>
      <c r="F16">
        <v>2</v>
      </c>
      <c r="G16">
        <v>4</v>
      </c>
      <c r="H16" s="1">
        <v>44547</v>
      </c>
      <c r="I16" s="1"/>
      <c r="J16" s="1"/>
      <c r="K16" s="1"/>
      <c r="L16" s="1"/>
      <c r="M16" s="1"/>
      <c r="N16" t="s">
        <v>145</v>
      </c>
      <c r="O16">
        <v>10347480</v>
      </c>
      <c r="P16" s="1"/>
      <c r="Q16" s="1"/>
      <c r="R16" s="1"/>
      <c r="S16" s="1"/>
      <c r="T16">
        <v>3</v>
      </c>
      <c r="U16">
        <v>1</v>
      </c>
      <c r="V16" t="s">
        <v>13</v>
      </c>
      <c r="W16" t="s">
        <v>7</v>
      </c>
      <c r="X16">
        <v>279919</v>
      </c>
      <c r="Y16">
        <f t="shared" si="0"/>
        <v>2401298</v>
      </c>
      <c r="Z16" s="12">
        <f t="shared" si="2"/>
        <v>0.11656987179433789</v>
      </c>
      <c r="AB16">
        <v>3</v>
      </c>
      <c r="AC16">
        <v>1</v>
      </c>
      <c r="AD16" t="s">
        <v>13</v>
      </c>
      <c r="AE16" t="s">
        <v>7</v>
      </c>
      <c r="AF16">
        <v>144081</v>
      </c>
      <c r="AG16">
        <f t="shared" si="1"/>
        <v>1972551</v>
      </c>
      <c r="AH16" s="12">
        <f t="shared" si="3"/>
        <v>7.3042978356453139E-2</v>
      </c>
      <c r="AI16" s="12"/>
    </row>
    <row r="17" spans="1:55">
      <c r="A17">
        <v>110083</v>
      </c>
      <c r="B17" t="s">
        <v>144</v>
      </c>
      <c r="C17" t="s">
        <v>15</v>
      </c>
      <c r="D17" t="s">
        <v>12</v>
      </c>
      <c r="E17">
        <v>6</v>
      </c>
      <c r="F17">
        <v>5</v>
      </c>
      <c r="G17">
        <v>2</v>
      </c>
      <c r="H17" s="1">
        <v>44547</v>
      </c>
      <c r="I17" s="1"/>
      <c r="J17" s="1"/>
      <c r="K17" s="1"/>
      <c r="L17" s="1"/>
      <c r="M17" s="1"/>
      <c r="N17" t="s">
        <v>7</v>
      </c>
      <c r="O17">
        <v>3289480</v>
      </c>
      <c r="P17" s="1"/>
      <c r="Q17" s="1"/>
      <c r="R17" s="1"/>
      <c r="S17" s="1"/>
      <c r="T17">
        <v>3</v>
      </c>
      <c r="U17">
        <v>2</v>
      </c>
      <c r="V17" t="s">
        <v>13</v>
      </c>
      <c r="W17" t="s">
        <v>12</v>
      </c>
      <c r="X17">
        <v>66945</v>
      </c>
      <c r="Y17">
        <f t="shared" si="0"/>
        <v>2401298</v>
      </c>
      <c r="Z17" s="12">
        <f t="shared" si="2"/>
        <v>2.7878672284739336E-2</v>
      </c>
      <c r="AB17">
        <v>3</v>
      </c>
      <c r="AC17">
        <v>2</v>
      </c>
      <c r="AD17" t="s">
        <v>13</v>
      </c>
      <c r="AE17" t="s">
        <v>12</v>
      </c>
      <c r="AF17">
        <v>41036</v>
      </c>
      <c r="AG17">
        <f t="shared" si="1"/>
        <v>1972551</v>
      </c>
      <c r="AH17" s="12">
        <f t="shared" si="3"/>
        <v>2.0803517881159979E-2</v>
      </c>
      <c r="AI17" s="12"/>
    </row>
    <row r="18" spans="1:55">
      <c r="A18">
        <v>9420</v>
      </c>
      <c r="B18" t="s">
        <v>12</v>
      </c>
      <c r="C18" t="s">
        <v>7</v>
      </c>
      <c r="D18" t="s">
        <v>15</v>
      </c>
      <c r="E18">
        <v>2</v>
      </c>
      <c r="F18">
        <v>1</v>
      </c>
      <c r="G18">
        <v>5</v>
      </c>
      <c r="H18" s="1">
        <v>44547</v>
      </c>
      <c r="I18" s="1"/>
      <c r="J18" s="1"/>
      <c r="K18" s="1"/>
      <c r="L18" s="1"/>
      <c r="M18" s="1"/>
      <c r="N18" t="s">
        <v>14</v>
      </c>
      <c r="O18">
        <v>9655123</v>
      </c>
      <c r="P18" s="1"/>
      <c r="Q18" s="1"/>
      <c r="R18" s="1"/>
      <c r="S18" s="1"/>
      <c r="T18">
        <v>3</v>
      </c>
      <c r="U18">
        <v>3</v>
      </c>
      <c r="V18" t="s">
        <v>13</v>
      </c>
      <c r="W18" t="s">
        <v>13</v>
      </c>
      <c r="X18">
        <v>1031632</v>
      </c>
      <c r="Y18">
        <f t="shared" si="0"/>
        <v>2401298</v>
      </c>
      <c r="Z18" s="12">
        <f t="shared" si="2"/>
        <v>0.42961431692359714</v>
      </c>
      <c r="AB18">
        <v>3</v>
      </c>
      <c r="AC18">
        <v>3</v>
      </c>
      <c r="AD18" t="s">
        <v>13</v>
      </c>
      <c r="AE18" t="s">
        <v>13</v>
      </c>
      <c r="AF18">
        <v>448000</v>
      </c>
      <c r="AG18">
        <f t="shared" si="1"/>
        <v>1972551</v>
      </c>
      <c r="AH18" s="12">
        <f t="shared" si="3"/>
        <v>0.22711706820254585</v>
      </c>
      <c r="AI18" s="12"/>
      <c r="AM18" s="2" t="s">
        <v>143</v>
      </c>
      <c r="AO18" s="2" t="s">
        <v>32</v>
      </c>
      <c r="AP18" s="2" t="s">
        <v>0</v>
      </c>
      <c r="AW18" t="s">
        <v>173</v>
      </c>
    </row>
    <row r="19" spans="1:55">
      <c r="A19">
        <v>393541</v>
      </c>
      <c r="B19" t="s">
        <v>13</v>
      </c>
      <c r="C19" t="s">
        <v>13</v>
      </c>
      <c r="D19" t="s">
        <v>145</v>
      </c>
      <c r="E19">
        <v>3</v>
      </c>
      <c r="F19">
        <v>3</v>
      </c>
      <c r="G19">
        <v>9</v>
      </c>
      <c r="H19" s="1">
        <v>44547</v>
      </c>
      <c r="I19" s="1"/>
      <c r="J19" s="1"/>
      <c r="K19" s="1"/>
      <c r="L19" s="1"/>
      <c r="M19" s="1"/>
      <c r="N19" t="s">
        <v>13</v>
      </c>
      <c r="O19">
        <v>1972551</v>
      </c>
      <c r="P19" s="1"/>
      <c r="Q19" s="1"/>
      <c r="R19" s="1"/>
      <c r="S19" s="1"/>
      <c r="T19">
        <v>3</v>
      </c>
      <c r="U19">
        <v>4</v>
      </c>
      <c r="V19" t="s">
        <v>13</v>
      </c>
      <c r="W19" t="s">
        <v>14</v>
      </c>
      <c r="X19">
        <v>560929</v>
      </c>
      <c r="Y19">
        <f t="shared" si="0"/>
        <v>2401298</v>
      </c>
      <c r="Z19" s="12">
        <f t="shared" si="2"/>
        <v>0.23359408120108374</v>
      </c>
      <c r="AB19">
        <v>3</v>
      </c>
      <c r="AC19">
        <v>4</v>
      </c>
      <c r="AD19" t="s">
        <v>13</v>
      </c>
      <c r="AE19" t="s">
        <v>14</v>
      </c>
      <c r="AF19">
        <v>375321</v>
      </c>
      <c r="AG19">
        <f t="shared" si="1"/>
        <v>1972551</v>
      </c>
      <c r="AH19" s="12">
        <f t="shared" si="3"/>
        <v>0.19027188650635649</v>
      </c>
      <c r="AI19" s="12"/>
      <c r="AO19">
        <v>1</v>
      </c>
      <c r="AP19">
        <v>2</v>
      </c>
      <c r="AQ19">
        <v>3</v>
      </c>
      <c r="AR19">
        <v>4</v>
      </c>
      <c r="AS19">
        <v>5</v>
      </c>
      <c r="AT19">
        <v>6</v>
      </c>
    </row>
    <row r="20" spans="1:55" ht="52" thickBot="1">
      <c r="A20">
        <v>4023</v>
      </c>
      <c r="B20" t="s">
        <v>7</v>
      </c>
      <c r="C20" t="s">
        <v>13</v>
      </c>
      <c r="D20" t="s">
        <v>15</v>
      </c>
      <c r="E20">
        <v>1</v>
      </c>
      <c r="F20">
        <v>3</v>
      </c>
      <c r="G20">
        <v>5</v>
      </c>
      <c r="H20" s="1">
        <v>44547</v>
      </c>
      <c r="I20" s="1"/>
      <c r="J20" s="1"/>
      <c r="K20" s="1"/>
      <c r="L20" s="1"/>
      <c r="M20" s="1"/>
      <c r="N20" t="s">
        <v>12</v>
      </c>
      <c r="O20">
        <v>2334693</v>
      </c>
      <c r="P20" s="1"/>
      <c r="Q20" s="1"/>
      <c r="R20" s="1"/>
      <c r="S20" s="1"/>
      <c r="T20">
        <v>3</v>
      </c>
      <c r="U20">
        <v>5</v>
      </c>
      <c r="V20" t="s">
        <v>13</v>
      </c>
      <c r="W20" t="s">
        <v>15</v>
      </c>
      <c r="X20">
        <v>215266</v>
      </c>
      <c r="Y20">
        <f t="shared" si="0"/>
        <v>2401298</v>
      </c>
      <c r="Z20" s="12">
        <f t="shared" si="2"/>
        <v>8.9645683292952388E-2</v>
      </c>
      <c r="AB20">
        <v>3</v>
      </c>
      <c r="AC20">
        <v>5</v>
      </c>
      <c r="AD20" t="s">
        <v>13</v>
      </c>
      <c r="AE20" t="s">
        <v>15</v>
      </c>
      <c r="AF20">
        <v>126992</v>
      </c>
      <c r="AG20">
        <f t="shared" si="1"/>
        <v>1972551</v>
      </c>
      <c r="AH20" s="12">
        <f t="shared" si="3"/>
        <v>6.4379577511557373E-2</v>
      </c>
      <c r="AI20" s="12"/>
      <c r="AM20" s="2" t="s">
        <v>167</v>
      </c>
      <c r="AN20" s="2" t="s">
        <v>165</v>
      </c>
      <c r="AO20" t="s">
        <v>7</v>
      </c>
      <c r="AP20" t="s">
        <v>12</v>
      </c>
      <c r="AQ20" t="s">
        <v>13</v>
      </c>
      <c r="AR20" t="s">
        <v>14</v>
      </c>
      <c r="AS20" t="s">
        <v>15</v>
      </c>
      <c r="AT20" t="s">
        <v>144</v>
      </c>
      <c r="AW20" s="74"/>
      <c r="AX20" s="116" t="str">
        <f>AO20</f>
        <v>High Value</v>
      </c>
      <c r="AY20" s="116" t="str">
        <f t="shared" ref="AY20:AY27" si="7">AP20</f>
        <v>Occasional High Spend</v>
      </c>
      <c r="AZ20" s="116" t="str">
        <f t="shared" ref="AZ20:AZ27" si="8">AQ20</f>
        <v>Frequent Low Spend</v>
      </c>
      <c r="BA20" s="116" t="str">
        <f t="shared" ref="BA20:BA27" si="9">AR20</f>
        <v>Lower Value</v>
      </c>
      <c r="BB20" s="116" t="str">
        <f t="shared" ref="BB20:BB27" si="10">AS20</f>
        <v>Lapsing</v>
      </c>
      <c r="BC20" s="116" t="str">
        <f t="shared" ref="BC20:BC27" si="11">AT20</f>
        <v>Gone Away</v>
      </c>
    </row>
    <row r="21" spans="1:55" ht="14" customHeight="1">
      <c r="A21">
        <v>266612</v>
      </c>
      <c r="B21" t="s">
        <v>14</v>
      </c>
      <c r="C21" t="s">
        <v>15</v>
      </c>
      <c r="D21" t="s">
        <v>145</v>
      </c>
      <c r="E21">
        <v>4</v>
      </c>
      <c r="F21">
        <v>5</v>
      </c>
      <c r="G21">
        <v>9</v>
      </c>
      <c r="H21" s="1">
        <v>44547</v>
      </c>
      <c r="I21" s="1"/>
      <c r="J21" s="1"/>
      <c r="K21" s="1"/>
      <c r="L21" s="1"/>
      <c r="M21" s="1"/>
      <c r="P21" s="1"/>
      <c r="Q21" s="1"/>
      <c r="R21" s="1"/>
      <c r="S21" s="1"/>
      <c r="T21">
        <v>3</v>
      </c>
      <c r="U21">
        <v>6</v>
      </c>
      <c r="V21" t="s">
        <v>13</v>
      </c>
      <c r="W21" t="s">
        <v>144</v>
      </c>
      <c r="X21">
        <v>246607</v>
      </c>
      <c r="Y21">
        <f t="shared" si="0"/>
        <v>2401298</v>
      </c>
      <c r="Z21" s="12">
        <f t="shared" si="2"/>
        <v>0.10269737450328947</v>
      </c>
      <c r="AB21">
        <v>3</v>
      </c>
      <c r="AC21">
        <v>6</v>
      </c>
      <c r="AD21" t="s">
        <v>13</v>
      </c>
      <c r="AE21" t="s">
        <v>144</v>
      </c>
      <c r="AF21">
        <v>837121</v>
      </c>
      <c r="AG21">
        <f t="shared" si="1"/>
        <v>1972551</v>
      </c>
      <c r="AH21" s="12">
        <f t="shared" si="3"/>
        <v>0.42438497154192717</v>
      </c>
      <c r="AI21" s="12"/>
      <c r="AM21">
        <v>1</v>
      </c>
      <c r="AN21" t="s">
        <v>7</v>
      </c>
      <c r="AO21" s="117">
        <v>0.6148415836968969</v>
      </c>
      <c r="AP21" s="117">
        <v>0.10970434499970394</v>
      </c>
      <c r="AQ21" s="117">
        <v>7.3203525485566856E-2</v>
      </c>
      <c r="AR21" s="117">
        <v>8.4137834592945243E-2</v>
      </c>
      <c r="AS21" s="117">
        <v>5.5047602369976932E-2</v>
      </c>
      <c r="AT21" s="117">
        <v>6.3065108854910096E-2</v>
      </c>
      <c r="AW21" s="112" t="str">
        <f>AN21</f>
        <v>High Value</v>
      </c>
      <c r="AX21" s="119">
        <f>AO21</f>
        <v>0.6148415836968969</v>
      </c>
      <c r="AY21" s="118">
        <f t="shared" si="7"/>
        <v>0.10970434499970394</v>
      </c>
      <c r="AZ21" s="118">
        <f t="shared" si="8"/>
        <v>7.3203525485566856E-2</v>
      </c>
      <c r="BA21" s="118">
        <f t="shared" si="9"/>
        <v>8.4137834592945243E-2</v>
      </c>
      <c r="BB21" s="118">
        <f t="shared" si="10"/>
        <v>5.5047602369976932E-2</v>
      </c>
      <c r="BC21" s="118">
        <f t="shared" si="11"/>
        <v>6.3065108854910096E-2</v>
      </c>
    </row>
    <row r="22" spans="1:55" ht="14" customHeight="1">
      <c r="A22">
        <v>66397</v>
      </c>
      <c r="B22" t="s">
        <v>14</v>
      </c>
      <c r="C22" t="s">
        <v>15</v>
      </c>
      <c r="D22" t="s">
        <v>12</v>
      </c>
      <c r="E22">
        <v>4</v>
      </c>
      <c r="F22">
        <v>5</v>
      </c>
      <c r="G22">
        <v>2</v>
      </c>
      <c r="H22" s="1">
        <v>44547</v>
      </c>
      <c r="I22" s="1"/>
      <c r="J22" s="1"/>
      <c r="K22" s="1"/>
      <c r="L22" s="1"/>
      <c r="M22" s="1"/>
      <c r="P22" s="1"/>
      <c r="Q22" s="1"/>
      <c r="R22" s="1"/>
      <c r="S22" s="1"/>
      <c r="T22">
        <v>4</v>
      </c>
      <c r="U22">
        <v>1</v>
      </c>
      <c r="V22" t="s">
        <v>14</v>
      </c>
      <c r="W22" t="s">
        <v>7</v>
      </c>
      <c r="X22">
        <v>349023</v>
      </c>
      <c r="Y22">
        <f t="shared" si="0"/>
        <v>10850666</v>
      </c>
      <c r="Z22" s="12">
        <f t="shared" si="2"/>
        <v>3.2166044001354387E-2</v>
      </c>
      <c r="AB22">
        <v>4</v>
      </c>
      <c r="AC22">
        <v>1</v>
      </c>
      <c r="AD22" t="s">
        <v>14</v>
      </c>
      <c r="AE22" t="s">
        <v>7</v>
      </c>
      <c r="AF22">
        <v>311629</v>
      </c>
      <c r="AG22">
        <f t="shared" si="1"/>
        <v>9655123</v>
      </c>
      <c r="AH22" s="12">
        <f t="shared" si="3"/>
        <v>3.2276025898375402E-2</v>
      </c>
      <c r="AI22" s="12"/>
      <c r="AM22">
        <v>2</v>
      </c>
      <c r="AN22" t="s">
        <v>12</v>
      </c>
      <c r="AO22" s="117">
        <v>0.1538935917485274</v>
      </c>
      <c r="AP22" s="117">
        <v>0.25771341483645921</v>
      </c>
      <c r="AQ22" s="117">
        <v>2.8872633485884418E-2</v>
      </c>
      <c r="AR22" s="117">
        <v>0.31436155270311822</v>
      </c>
      <c r="AS22" s="117">
        <v>0.1012915598477291</v>
      </c>
      <c r="AT22" s="117">
        <v>0.14386724737828172</v>
      </c>
      <c r="AW22" s="112" t="str">
        <f t="shared" ref="AW22:AW27" si="12">AN22</f>
        <v>Occasional High Spend</v>
      </c>
      <c r="AX22" s="118">
        <f t="shared" ref="AX22:AX27" si="13">AO22</f>
        <v>0.1538935917485274</v>
      </c>
      <c r="AY22" s="120">
        <f t="shared" si="7"/>
        <v>0.25771341483645921</v>
      </c>
      <c r="AZ22" s="118">
        <f t="shared" si="8"/>
        <v>2.8872633485884418E-2</v>
      </c>
      <c r="BA22" s="118">
        <f t="shared" si="9"/>
        <v>0.31436155270311822</v>
      </c>
      <c r="BB22" s="118">
        <f t="shared" si="10"/>
        <v>0.1012915598477291</v>
      </c>
      <c r="BC22" s="118">
        <f t="shared" si="11"/>
        <v>0.14386724737828172</v>
      </c>
    </row>
    <row r="23" spans="1:55" ht="14" customHeight="1">
      <c r="A23">
        <v>14164</v>
      </c>
      <c r="B23" t="s">
        <v>15</v>
      </c>
      <c r="C23" t="s">
        <v>144</v>
      </c>
      <c r="D23" t="s">
        <v>7</v>
      </c>
      <c r="E23">
        <v>5</v>
      </c>
      <c r="F23">
        <v>6</v>
      </c>
      <c r="G23">
        <v>1</v>
      </c>
      <c r="H23" s="1">
        <v>44547</v>
      </c>
      <c r="I23" s="1"/>
      <c r="J23" s="1"/>
      <c r="K23" s="1"/>
      <c r="L23" s="1"/>
      <c r="M23" s="1"/>
      <c r="N23" t="s">
        <v>143</v>
      </c>
      <c r="P23" s="1"/>
      <c r="Q23" s="1"/>
      <c r="R23" s="1"/>
      <c r="S23" s="1"/>
      <c r="T23">
        <v>4</v>
      </c>
      <c r="U23">
        <v>2</v>
      </c>
      <c r="V23" t="s">
        <v>14</v>
      </c>
      <c r="W23" t="s">
        <v>12</v>
      </c>
      <c r="X23">
        <v>787316</v>
      </c>
      <c r="Y23">
        <f t="shared" si="0"/>
        <v>10850666</v>
      </c>
      <c r="Z23" s="12">
        <f t="shared" si="2"/>
        <v>7.2559232769675158E-2</v>
      </c>
      <c r="AB23">
        <v>4</v>
      </c>
      <c r="AC23">
        <v>2</v>
      </c>
      <c r="AD23" t="s">
        <v>14</v>
      </c>
      <c r="AE23" t="s">
        <v>12</v>
      </c>
      <c r="AF23">
        <v>509881</v>
      </c>
      <c r="AG23">
        <f t="shared" si="1"/>
        <v>9655123</v>
      </c>
      <c r="AH23" s="12">
        <f t="shared" si="3"/>
        <v>5.2809373842259699E-2</v>
      </c>
      <c r="AI23" s="12"/>
      <c r="AM23">
        <v>3</v>
      </c>
      <c r="AN23" t="s">
        <v>13</v>
      </c>
      <c r="AO23" s="117">
        <v>0.11656987179433789</v>
      </c>
      <c r="AP23" s="117">
        <v>2.7878672284739336E-2</v>
      </c>
      <c r="AQ23" s="117">
        <v>0.42961431692359714</v>
      </c>
      <c r="AR23" s="117">
        <v>0.23359408120108374</v>
      </c>
      <c r="AS23" s="117">
        <v>8.9645683292952388E-2</v>
      </c>
      <c r="AT23" s="117">
        <v>0.10269737450328947</v>
      </c>
      <c r="AW23" s="112" t="str">
        <f t="shared" si="12"/>
        <v>Frequent Low Spend</v>
      </c>
      <c r="AX23" s="118">
        <f t="shared" si="13"/>
        <v>0.11656987179433789</v>
      </c>
      <c r="AY23" s="118">
        <f t="shared" si="7"/>
        <v>2.7878672284739336E-2</v>
      </c>
      <c r="AZ23" s="121">
        <f t="shared" si="8"/>
        <v>0.42961431692359714</v>
      </c>
      <c r="BA23" s="118">
        <f t="shared" si="9"/>
        <v>0.23359408120108374</v>
      </c>
      <c r="BB23" s="118">
        <f t="shared" si="10"/>
        <v>8.9645683292952388E-2</v>
      </c>
      <c r="BC23" s="118">
        <f t="shared" si="11"/>
        <v>0.10269737450328947</v>
      </c>
    </row>
    <row r="24" spans="1:55" ht="14" customHeight="1">
      <c r="A24">
        <v>189412</v>
      </c>
      <c r="B24" t="s">
        <v>14</v>
      </c>
      <c r="C24" t="s">
        <v>14</v>
      </c>
      <c r="D24" t="s">
        <v>13</v>
      </c>
      <c r="E24">
        <v>4</v>
      </c>
      <c r="F24">
        <v>4</v>
      </c>
      <c r="G24">
        <v>3</v>
      </c>
      <c r="H24" s="1">
        <v>44547</v>
      </c>
      <c r="I24" s="1"/>
      <c r="J24" s="1"/>
      <c r="K24" s="1"/>
      <c r="L24" s="1"/>
      <c r="M24" s="1"/>
      <c r="N24">
        <v>33436643</v>
      </c>
      <c r="P24" s="1"/>
      <c r="Q24" s="1"/>
      <c r="R24" s="1"/>
      <c r="S24" s="1"/>
      <c r="T24">
        <v>4</v>
      </c>
      <c r="U24">
        <v>3</v>
      </c>
      <c r="V24" t="s">
        <v>14</v>
      </c>
      <c r="W24" t="s">
        <v>13</v>
      </c>
      <c r="X24">
        <v>690821</v>
      </c>
      <c r="Y24">
        <f t="shared" si="0"/>
        <v>10850666</v>
      </c>
      <c r="Z24" s="12">
        <f t="shared" si="2"/>
        <v>6.3666230257202652E-2</v>
      </c>
      <c r="AB24">
        <v>4</v>
      </c>
      <c r="AC24">
        <v>3</v>
      </c>
      <c r="AD24" t="s">
        <v>14</v>
      </c>
      <c r="AE24" t="s">
        <v>13</v>
      </c>
      <c r="AF24">
        <v>408088</v>
      </c>
      <c r="AG24">
        <f t="shared" si="1"/>
        <v>9655123</v>
      </c>
      <c r="AH24" s="12">
        <f t="shared" si="3"/>
        <v>4.2266473456630226E-2</v>
      </c>
      <c r="AI24" s="12"/>
      <c r="AM24">
        <v>4</v>
      </c>
      <c r="AN24" t="s">
        <v>14</v>
      </c>
      <c r="AO24" s="117">
        <v>3.2166044001354387E-2</v>
      </c>
      <c r="AP24" s="117">
        <v>7.2559232769675158E-2</v>
      </c>
      <c r="AQ24" s="117">
        <v>6.3666230257202652E-2</v>
      </c>
      <c r="AR24" s="117">
        <v>0.45566106264813605</v>
      </c>
      <c r="AS24" s="117">
        <v>0.12821867339755919</v>
      </c>
      <c r="AT24" s="117">
        <v>0.24772875692607255</v>
      </c>
      <c r="AW24" s="112" t="str">
        <f t="shared" si="12"/>
        <v>Lower Value</v>
      </c>
      <c r="AX24" s="118">
        <f t="shared" si="13"/>
        <v>3.2166044001354387E-2</v>
      </c>
      <c r="AY24" s="118">
        <f t="shared" si="7"/>
        <v>7.2559232769675158E-2</v>
      </c>
      <c r="AZ24" s="118">
        <f t="shared" si="8"/>
        <v>6.3666230257202652E-2</v>
      </c>
      <c r="BA24" s="122">
        <f t="shared" si="9"/>
        <v>0.45566106264813605</v>
      </c>
      <c r="BB24" s="118">
        <f t="shared" si="10"/>
        <v>0.12821867339755919</v>
      </c>
      <c r="BC24" s="118">
        <f t="shared" si="11"/>
        <v>0.24772875692607255</v>
      </c>
    </row>
    <row r="25" spans="1:55" ht="14" customHeight="1">
      <c r="A25">
        <v>6465</v>
      </c>
      <c r="B25" t="s">
        <v>12</v>
      </c>
      <c r="C25" t="s">
        <v>13</v>
      </c>
      <c r="D25" t="s">
        <v>12</v>
      </c>
      <c r="E25">
        <v>2</v>
      </c>
      <c r="F25">
        <v>3</v>
      </c>
      <c r="G25">
        <v>2</v>
      </c>
      <c r="H25" s="1">
        <v>44547</v>
      </c>
      <c r="I25" s="1"/>
      <c r="J25" s="1"/>
      <c r="K25" s="1"/>
      <c r="L25" s="1"/>
      <c r="M25" s="1"/>
      <c r="P25" s="1"/>
      <c r="Q25" s="1"/>
      <c r="R25" s="1"/>
      <c r="S25" s="1"/>
      <c r="T25">
        <v>4</v>
      </c>
      <c r="U25">
        <v>4</v>
      </c>
      <c r="V25" t="s">
        <v>14</v>
      </c>
      <c r="W25" t="s">
        <v>14</v>
      </c>
      <c r="X25">
        <v>4944226</v>
      </c>
      <c r="Y25">
        <f t="shared" si="0"/>
        <v>10850666</v>
      </c>
      <c r="Z25" s="12">
        <f t="shared" si="2"/>
        <v>0.45566106264813605</v>
      </c>
      <c r="AB25">
        <v>4</v>
      </c>
      <c r="AC25">
        <v>4</v>
      </c>
      <c r="AD25" t="s">
        <v>14</v>
      </c>
      <c r="AE25" t="s">
        <v>14</v>
      </c>
      <c r="AF25">
        <v>3128077</v>
      </c>
      <c r="AG25">
        <f t="shared" si="1"/>
        <v>9655123</v>
      </c>
      <c r="AH25" s="12">
        <f t="shared" si="3"/>
        <v>0.32398106166021912</v>
      </c>
      <c r="AI25" s="12"/>
      <c r="AM25">
        <v>5</v>
      </c>
      <c r="AN25" t="s">
        <v>15</v>
      </c>
      <c r="AO25" s="117">
        <v>1.1885731357863687E-2</v>
      </c>
      <c r="AP25" s="117">
        <v>4.264092514756828E-2</v>
      </c>
      <c r="AQ25" s="117">
        <v>1.4401349762384547E-2</v>
      </c>
      <c r="AR25" s="117">
        <v>0.3166031434537826</v>
      </c>
      <c r="AS25" s="117">
        <v>9.7280082513027472E-2</v>
      </c>
      <c r="AT25" s="117">
        <v>0.51718876776537337</v>
      </c>
      <c r="AW25" s="112" t="str">
        <f t="shared" si="12"/>
        <v>Lapsing</v>
      </c>
      <c r="AX25" s="118">
        <f t="shared" si="13"/>
        <v>1.1885731357863687E-2</v>
      </c>
      <c r="AY25" s="118">
        <f t="shared" si="7"/>
        <v>4.264092514756828E-2</v>
      </c>
      <c r="AZ25" s="118">
        <f t="shared" si="8"/>
        <v>1.4401349762384547E-2</v>
      </c>
      <c r="BA25" s="118">
        <f t="shared" si="9"/>
        <v>0.3166031434537826</v>
      </c>
      <c r="BB25" s="123">
        <f t="shared" si="10"/>
        <v>9.7280082513027472E-2</v>
      </c>
      <c r="BC25" s="118">
        <f t="shared" si="11"/>
        <v>0.51718876776537337</v>
      </c>
    </row>
    <row r="26" spans="1:55" ht="14" customHeight="1">
      <c r="A26">
        <v>40050</v>
      </c>
      <c r="B26" t="s">
        <v>12</v>
      </c>
      <c r="C26" t="s">
        <v>15</v>
      </c>
      <c r="D26" t="s">
        <v>145</v>
      </c>
      <c r="E26">
        <v>2</v>
      </c>
      <c r="F26">
        <v>5</v>
      </c>
      <c r="G26">
        <v>9</v>
      </c>
      <c r="H26" s="1">
        <v>44547</v>
      </c>
      <c r="I26" s="1"/>
      <c r="J26" s="1"/>
      <c r="K26" s="1"/>
      <c r="L26" s="1"/>
      <c r="M26" s="1"/>
      <c r="P26" s="1"/>
      <c r="Q26" s="1"/>
      <c r="R26" s="1"/>
      <c r="S26" s="1"/>
      <c r="T26">
        <v>4</v>
      </c>
      <c r="U26">
        <v>5</v>
      </c>
      <c r="V26" t="s">
        <v>14</v>
      </c>
      <c r="W26" t="s">
        <v>15</v>
      </c>
      <c r="X26">
        <v>1391258</v>
      </c>
      <c r="Y26">
        <f t="shared" si="0"/>
        <v>10850666</v>
      </c>
      <c r="Z26" s="12">
        <f t="shared" si="2"/>
        <v>0.12821867339755919</v>
      </c>
      <c r="AB26">
        <v>4</v>
      </c>
      <c r="AC26">
        <v>5</v>
      </c>
      <c r="AD26" t="s">
        <v>14</v>
      </c>
      <c r="AE26" t="s">
        <v>15</v>
      </c>
      <c r="AF26">
        <v>947741</v>
      </c>
      <c r="AG26">
        <f t="shared" si="1"/>
        <v>9655123</v>
      </c>
      <c r="AH26" s="12">
        <f t="shared" si="3"/>
        <v>9.8159391651457983E-2</v>
      </c>
      <c r="AI26" s="12"/>
      <c r="AM26">
        <v>6</v>
      </c>
      <c r="AN26" t="s">
        <v>144</v>
      </c>
      <c r="AO26" s="117">
        <v>4.6971056889924959E-3</v>
      </c>
      <c r="AP26" s="117">
        <v>1.7550312907224638E-2</v>
      </c>
      <c r="AQ26" s="117">
        <v>4.9708958368967788E-3</v>
      </c>
      <c r="AR26" s="117">
        <v>0.1656050685856664</v>
      </c>
      <c r="AS26" s="117">
        <v>5.9864233472814658E-2</v>
      </c>
      <c r="AT26" s="117">
        <v>0.74731238350840501</v>
      </c>
      <c r="AW26" s="112" t="str">
        <f t="shared" si="12"/>
        <v>Gone Away</v>
      </c>
      <c r="AX26" s="118">
        <f t="shared" si="13"/>
        <v>4.6971056889924959E-3</v>
      </c>
      <c r="AY26" s="118">
        <f t="shared" si="7"/>
        <v>1.7550312907224638E-2</v>
      </c>
      <c r="AZ26" s="118">
        <f t="shared" si="8"/>
        <v>4.9708958368967788E-3</v>
      </c>
      <c r="BA26" s="118">
        <f t="shared" si="9"/>
        <v>0.1656050685856664</v>
      </c>
      <c r="BB26" s="118">
        <f t="shared" si="10"/>
        <v>5.9864233472814658E-2</v>
      </c>
      <c r="BC26" s="124">
        <f t="shared" si="11"/>
        <v>0.74731238350840501</v>
      </c>
    </row>
    <row r="27" spans="1:55" ht="14" customHeight="1">
      <c r="A27">
        <v>16817</v>
      </c>
      <c r="B27" t="s">
        <v>12</v>
      </c>
      <c r="C27" t="s">
        <v>144</v>
      </c>
      <c r="D27" t="s">
        <v>12</v>
      </c>
      <c r="E27">
        <v>2</v>
      </c>
      <c r="F27">
        <v>6</v>
      </c>
      <c r="G27">
        <v>2</v>
      </c>
      <c r="H27" s="1">
        <v>44547</v>
      </c>
      <c r="I27" s="1"/>
      <c r="J27" s="1"/>
      <c r="K27" s="1"/>
      <c r="L27" s="1"/>
      <c r="M27" s="1"/>
      <c r="P27" s="1"/>
      <c r="Q27" s="1"/>
      <c r="R27" s="1"/>
      <c r="S27" s="1"/>
      <c r="T27">
        <v>4</v>
      </c>
      <c r="U27">
        <v>6</v>
      </c>
      <c r="V27" t="s">
        <v>14</v>
      </c>
      <c r="W27" t="s">
        <v>144</v>
      </c>
      <c r="X27">
        <v>2688022</v>
      </c>
      <c r="Y27">
        <f t="shared" si="0"/>
        <v>10850666</v>
      </c>
      <c r="Z27" s="12">
        <f t="shared" si="2"/>
        <v>0.24772875692607255</v>
      </c>
      <c r="AB27">
        <v>4</v>
      </c>
      <c r="AC27">
        <v>6</v>
      </c>
      <c r="AD27" t="s">
        <v>14</v>
      </c>
      <c r="AE27" t="s">
        <v>144</v>
      </c>
      <c r="AF27">
        <v>4349707</v>
      </c>
      <c r="AG27">
        <f t="shared" si="1"/>
        <v>9655123</v>
      </c>
      <c r="AH27" s="12">
        <f t="shared" si="3"/>
        <v>0.45050767349105753</v>
      </c>
      <c r="AI27" s="12"/>
      <c r="AM27">
        <v>9</v>
      </c>
      <c r="AN27" t="s">
        <v>145</v>
      </c>
      <c r="AO27" s="117">
        <v>0.10464734211420661</v>
      </c>
      <c r="AP27" s="117">
        <v>0.10374847688596746</v>
      </c>
      <c r="AQ27" s="117">
        <v>0.13028539219668273</v>
      </c>
      <c r="AR27" s="117">
        <v>0.59365124625956345</v>
      </c>
      <c r="AS27" s="117">
        <v>6.4165582181845315E-2</v>
      </c>
      <c r="AT27" s="117">
        <v>3.5019603617344021E-3</v>
      </c>
      <c r="AW27" s="112" t="str">
        <f t="shared" si="12"/>
        <v>New Customers</v>
      </c>
      <c r="AX27" s="118">
        <f t="shared" si="13"/>
        <v>0.10464734211420661</v>
      </c>
      <c r="AY27" s="118">
        <f t="shared" si="7"/>
        <v>0.10374847688596746</v>
      </c>
      <c r="AZ27" s="118">
        <f t="shared" si="8"/>
        <v>0.13028539219668273</v>
      </c>
      <c r="BA27" s="118">
        <f t="shared" si="9"/>
        <v>0.59365124625956345</v>
      </c>
      <c r="BB27" s="118">
        <f t="shared" si="10"/>
        <v>6.4165582181845315E-2</v>
      </c>
      <c r="BC27" s="118">
        <f t="shared" si="11"/>
        <v>3.5019603617344021E-3</v>
      </c>
    </row>
    <row r="28" spans="1:55" ht="14" customHeight="1">
      <c r="A28">
        <v>14119</v>
      </c>
      <c r="B28" t="s">
        <v>14</v>
      </c>
      <c r="C28" t="s">
        <v>12</v>
      </c>
      <c r="D28" t="s">
        <v>13</v>
      </c>
      <c r="E28">
        <v>4</v>
      </c>
      <c r="F28">
        <v>2</v>
      </c>
      <c r="G28">
        <v>3</v>
      </c>
      <c r="H28" s="1">
        <v>44547</v>
      </c>
      <c r="I28" s="1"/>
      <c r="J28" s="1"/>
      <c r="K28" s="1"/>
      <c r="L28" s="1"/>
      <c r="M28" s="1"/>
      <c r="P28" s="1"/>
      <c r="Q28" s="1"/>
      <c r="R28" s="1"/>
      <c r="S28" s="1"/>
      <c r="T28">
        <v>5</v>
      </c>
      <c r="U28">
        <v>1</v>
      </c>
      <c r="V28" t="s">
        <v>15</v>
      </c>
      <c r="W28" t="s">
        <v>7</v>
      </c>
      <c r="X28">
        <v>38351</v>
      </c>
      <c r="Y28">
        <f t="shared" si="0"/>
        <v>3226642</v>
      </c>
      <c r="Z28" s="12">
        <f t="shared" si="2"/>
        <v>1.1885731357863687E-2</v>
      </c>
      <c r="AB28">
        <v>5</v>
      </c>
      <c r="AC28">
        <v>1</v>
      </c>
      <c r="AD28" t="s">
        <v>15</v>
      </c>
      <c r="AE28" t="s">
        <v>7</v>
      </c>
      <c r="AF28">
        <v>56963</v>
      </c>
      <c r="AG28">
        <f t="shared" si="1"/>
        <v>2079271</v>
      </c>
      <c r="AH28" s="12">
        <f t="shared" si="3"/>
        <v>2.7395659344068186E-2</v>
      </c>
      <c r="AI28" s="12"/>
      <c r="AW28" s="112"/>
      <c r="AX28" s="118"/>
      <c r="AY28" s="118"/>
      <c r="AZ28" s="118"/>
      <c r="BA28" s="118"/>
      <c r="BB28" s="118"/>
      <c r="BC28" s="118"/>
    </row>
    <row r="29" spans="1:55">
      <c r="A29">
        <v>7028</v>
      </c>
      <c r="B29" t="s">
        <v>15</v>
      </c>
      <c r="C29" t="s">
        <v>7</v>
      </c>
      <c r="D29" t="s">
        <v>144</v>
      </c>
      <c r="E29">
        <v>5</v>
      </c>
      <c r="F29">
        <v>1</v>
      </c>
      <c r="G29">
        <v>6</v>
      </c>
      <c r="H29" s="1">
        <v>44547</v>
      </c>
      <c r="I29" s="1"/>
      <c r="J29" s="1"/>
      <c r="K29" s="1"/>
      <c r="L29" s="1"/>
      <c r="M29" s="1"/>
      <c r="P29" s="1"/>
      <c r="Q29" s="1"/>
      <c r="R29" s="1"/>
      <c r="S29" s="1"/>
      <c r="T29">
        <v>5</v>
      </c>
      <c r="U29">
        <v>2</v>
      </c>
      <c r="V29" t="s">
        <v>15</v>
      </c>
      <c r="W29" t="s">
        <v>12</v>
      </c>
      <c r="X29">
        <v>137587</v>
      </c>
      <c r="Y29">
        <f t="shared" si="0"/>
        <v>3226642</v>
      </c>
      <c r="Z29" s="12">
        <f t="shared" si="2"/>
        <v>4.264092514756828E-2</v>
      </c>
      <c r="AB29">
        <v>5</v>
      </c>
      <c r="AC29">
        <v>2</v>
      </c>
      <c r="AD29" t="s">
        <v>15</v>
      </c>
      <c r="AE29" t="s">
        <v>12</v>
      </c>
      <c r="AF29">
        <v>103152</v>
      </c>
      <c r="AG29">
        <f t="shared" si="1"/>
        <v>2079271</v>
      </c>
      <c r="AH29" s="12">
        <f t="shared" si="3"/>
        <v>4.9609694936350285E-2</v>
      </c>
      <c r="AI29" s="12"/>
    </row>
    <row r="30" spans="1:55">
      <c r="A30">
        <v>25355</v>
      </c>
      <c r="B30" t="s">
        <v>13</v>
      </c>
      <c r="C30" t="s">
        <v>14</v>
      </c>
      <c r="D30" t="s">
        <v>7</v>
      </c>
      <c r="E30">
        <v>3</v>
      </c>
      <c r="F30">
        <v>4</v>
      </c>
      <c r="G30">
        <v>1</v>
      </c>
      <c r="H30" s="1">
        <v>44547</v>
      </c>
      <c r="I30" s="1"/>
      <c r="J30" s="1"/>
      <c r="K30" s="1"/>
      <c r="L30" s="1"/>
      <c r="M30" s="1"/>
      <c r="P30" s="1"/>
      <c r="Q30" s="1"/>
      <c r="R30" s="1"/>
      <c r="S30" s="1"/>
      <c r="T30">
        <v>5</v>
      </c>
      <c r="U30">
        <v>3</v>
      </c>
      <c r="V30" t="s">
        <v>15</v>
      </c>
      <c r="W30" t="s">
        <v>13</v>
      </c>
      <c r="X30">
        <v>46468</v>
      </c>
      <c r="Y30">
        <f t="shared" si="0"/>
        <v>3226642</v>
      </c>
      <c r="Z30" s="12">
        <f t="shared" si="2"/>
        <v>1.4401349762384547E-2</v>
      </c>
      <c r="AB30">
        <v>5</v>
      </c>
      <c r="AC30">
        <v>3</v>
      </c>
      <c r="AD30" t="s">
        <v>15</v>
      </c>
      <c r="AE30" t="s">
        <v>13</v>
      </c>
      <c r="AF30">
        <v>48430</v>
      </c>
      <c r="AG30">
        <f t="shared" si="1"/>
        <v>2079271</v>
      </c>
      <c r="AH30" s="12">
        <f t="shared" si="3"/>
        <v>2.3291817180155931E-2</v>
      </c>
      <c r="AI30" s="12"/>
    </row>
    <row r="31" spans="1:55">
      <c r="A31">
        <v>14619</v>
      </c>
      <c r="B31" t="s">
        <v>12</v>
      </c>
      <c r="C31" t="s">
        <v>144</v>
      </c>
      <c r="D31" t="s">
        <v>15</v>
      </c>
      <c r="E31">
        <v>2</v>
      </c>
      <c r="F31">
        <v>6</v>
      </c>
      <c r="G31">
        <v>5</v>
      </c>
      <c r="H31" s="1">
        <v>44547</v>
      </c>
      <c r="I31" s="1"/>
      <c r="J31" s="1"/>
      <c r="K31" s="1"/>
      <c r="L31" s="1"/>
      <c r="M31" s="1"/>
      <c r="P31" s="1"/>
      <c r="Q31" s="1"/>
      <c r="R31" s="1"/>
      <c r="S31" s="1"/>
      <c r="T31">
        <v>5</v>
      </c>
      <c r="U31">
        <v>4</v>
      </c>
      <c r="V31" t="s">
        <v>15</v>
      </c>
      <c r="W31" t="s">
        <v>14</v>
      </c>
      <c r="X31">
        <v>1021565</v>
      </c>
      <c r="Y31">
        <f t="shared" si="0"/>
        <v>3226642</v>
      </c>
      <c r="Z31" s="12">
        <f t="shared" si="2"/>
        <v>0.3166031434537826</v>
      </c>
      <c r="AB31">
        <v>5</v>
      </c>
      <c r="AC31">
        <v>4</v>
      </c>
      <c r="AD31" t="s">
        <v>15</v>
      </c>
      <c r="AE31" t="s">
        <v>14</v>
      </c>
      <c r="AF31">
        <v>644758</v>
      </c>
      <c r="AG31">
        <f t="shared" si="1"/>
        <v>2079271</v>
      </c>
      <c r="AH31" s="12">
        <f t="shared" si="3"/>
        <v>0.31008848774402181</v>
      </c>
      <c r="AI31" s="12"/>
    </row>
    <row r="32" spans="1:55">
      <c r="A32">
        <v>13066</v>
      </c>
      <c r="B32" t="s">
        <v>13</v>
      </c>
      <c r="C32" t="s">
        <v>144</v>
      </c>
      <c r="D32" t="s">
        <v>14</v>
      </c>
      <c r="E32">
        <v>3</v>
      </c>
      <c r="F32">
        <v>6</v>
      </c>
      <c r="G32">
        <v>4</v>
      </c>
      <c r="H32" s="1">
        <v>44547</v>
      </c>
      <c r="I32" s="1"/>
      <c r="J32" s="1"/>
      <c r="K32" s="1"/>
      <c r="L32" s="1"/>
      <c r="M32" s="1"/>
      <c r="N32" t="s">
        <v>143</v>
      </c>
      <c r="P32" s="1"/>
      <c r="Q32" s="1"/>
      <c r="R32" s="1"/>
      <c r="S32" s="1"/>
      <c r="T32">
        <v>5</v>
      </c>
      <c r="U32">
        <v>5</v>
      </c>
      <c r="V32" t="s">
        <v>15</v>
      </c>
      <c r="W32" t="s">
        <v>15</v>
      </c>
      <c r="X32">
        <v>313888</v>
      </c>
      <c r="Y32">
        <f t="shared" si="0"/>
        <v>3226642</v>
      </c>
      <c r="Z32" s="12">
        <f t="shared" si="2"/>
        <v>9.7280082513027472E-2</v>
      </c>
      <c r="AB32">
        <v>5</v>
      </c>
      <c r="AC32">
        <v>5</v>
      </c>
      <c r="AD32" t="s">
        <v>15</v>
      </c>
      <c r="AE32" t="s">
        <v>15</v>
      </c>
      <c r="AF32">
        <v>233632</v>
      </c>
      <c r="AG32">
        <f t="shared" si="1"/>
        <v>2079271</v>
      </c>
      <c r="AH32" s="12">
        <f t="shared" si="3"/>
        <v>0.11236245780372063</v>
      </c>
      <c r="AI32" s="12"/>
      <c r="AJ32" s="12"/>
    </row>
    <row r="33" spans="1:47">
      <c r="A33">
        <v>5666</v>
      </c>
      <c r="B33" t="s">
        <v>7</v>
      </c>
      <c r="C33" t="s">
        <v>13</v>
      </c>
      <c r="D33" t="s">
        <v>144</v>
      </c>
      <c r="E33">
        <v>1</v>
      </c>
      <c r="F33">
        <v>3</v>
      </c>
      <c r="G33">
        <v>6</v>
      </c>
      <c r="H33" s="1">
        <v>44547</v>
      </c>
      <c r="I33" s="1"/>
      <c r="J33" s="1"/>
      <c r="K33" s="1"/>
      <c r="L33" s="1"/>
      <c r="M33" s="1"/>
      <c r="N33">
        <v>33436643</v>
      </c>
      <c r="P33" s="1"/>
      <c r="Q33" s="1"/>
      <c r="R33" s="1"/>
      <c r="S33" s="1"/>
      <c r="T33">
        <v>5</v>
      </c>
      <c r="U33">
        <v>6</v>
      </c>
      <c r="V33" t="s">
        <v>15</v>
      </c>
      <c r="W33" t="s">
        <v>144</v>
      </c>
      <c r="X33">
        <v>1668783</v>
      </c>
      <c r="Y33">
        <f t="shared" si="0"/>
        <v>3226642</v>
      </c>
      <c r="Z33" s="12">
        <f t="shared" si="2"/>
        <v>0.51718876776537337</v>
      </c>
      <c r="AB33">
        <v>5</v>
      </c>
      <c r="AC33">
        <v>6</v>
      </c>
      <c r="AD33" t="s">
        <v>15</v>
      </c>
      <c r="AE33" t="s">
        <v>144</v>
      </c>
      <c r="AF33">
        <v>992336</v>
      </c>
      <c r="AG33">
        <f t="shared" si="1"/>
        <v>2079271</v>
      </c>
      <c r="AH33" s="12">
        <f t="shared" si="3"/>
        <v>0.47725188299168314</v>
      </c>
      <c r="AI33" s="12"/>
      <c r="AJ33" s="12"/>
    </row>
    <row r="34" spans="1:47">
      <c r="A34">
        <v>33018</v>
      </c>
      <c r="B34" t="s">
        <v>14</v>
      </c>
      <c r="C34" t="s">
        <v>13</v>
      </c>
      <c r="D34" t="s">
        <v>7</v>
      </c>
      <c r="E34">
        <v>4</v>
      </c>
      <c r="F34">
        <v>3</v>
      </c>
      <c r="G34">
        <v>1</v>
      </c>
      <c r="H34" s="1">
        <v>44547</v>
      </c>
      <c r="I34" s="1"/>
      <c r="J34" s="1"/>
      <c r="K34" s="1"/>
      <c r="L34" s="1"/>
      <c r="M34" s="1"/>
      <c r="P34" s="1"/>
      <c r="Q34" s="1"/>
      <c r="R34" s="1"/>
      <c r="S34" s="1"/>
      <c r="T34">
        <v>6</v>
      </c>
      <c r="U34">
        <v>1</v>
      </c>
      <c r="V34" t="s">
        <v>144</v>
      </c>
      <c r="W34" t="s">
        <v>7</v>
      </c>
      <c r="X34">
        <v>39956</v>
      </c>
      <c r="Y34">
        <f t="shared" si="0"/>
        <v>8506515</v>
      </c>
      <c r="Z34" s="12">
        <f t="shared" si="2"/>
        <v>4.6971056889924959E-3</v>
      </c>
      <c r="AB34">
        <v>6</v>
      </c>
      <c r="AC34">
        <v>1</v>
      </c>
      <c r="AD34" t="s">
        <v>144</v>
      </c>
      <c r="AE34" t="s">
        <v>7</v>
      </c>
      <c r="AF34">
        <v>93807</v>
      </c>
      <c r="AG34">
        <f t="shared" si="1"/>
        <v>3758045</v>
      </c>
      <c r="AH34" s="12">
        <f t="shared" si="3"/>
        <v>2.4961648942468759E-2</v>
      </c>
      <c r="AI34" s="12"/>
      <c r="AJ34" s="12"/>
    </row>
    <row r="35" spans="1:47">
      <c r="A35">
        <v>8868</v>
      </c>
      <c r="B35" t="s">
        <v>7</v>
      </c>
      <c r="C35" t="s">
        <v>15</v>
      </c>
      <c r="D35" t="s">
        <v>14</v>
      </c>
      <c r="E35">
        <v>1</v>
      </c>
      <c r="F35">
        <v>5</v>
      </c>
      <c r="G35">
        <v>4</v>
      </c>
      <c r="H35" s="1">
        <v>44547</v>
      </c>
      <c r="I35" s="1"/>
      <c r="J35" s="1"/>
      <c r="K35" s="1"/>
      <c r="L35" s="1"/>
      <c r="M35" s="1"/>
      <c r="P35" s="1"/>
      <c r="Q35" s="1"/>
      <c r="R35" s="1"/>
      <c r="S35" s="1"/>
      <c r="T35">
        <v>6</v>
      </c>
      <c r="U35">
        <v>2</v>
      </c>
      <c r="V35" t="s">
        <v>144</v>
      </c>
      <c r="W35" t="s">
        <v>12</v>
      </c>
      <c r="X35">
        <v>149292</v>
      </c>
      <c r="Y35">
        <f t="shared" si="0"/>
        <v>8506515</v>
      </c>
      <c r="Z35" s="12">
        <f t="shared" si="2"/>
        <v>1.7550312907224638E-2</v>
      </c>
      <c r="AB35">
        <v>6</v>
      </c>
      <c r="AC35">
        <v>2</v>
      </c>
      <c r="AD35" t="s">
        <v>144</v>
      </c>
      <c r="AE35" t="s">
        <v>12</v>
      </c>
      <c r="AF35">
        <v>159320</v>
      </c>
      <c r="AG35">
        <f t="shared" si="1"/>
        <v>3758045</v>
      </c>
      <c r="AH35" s="12">
        <f t="shared" si="3"/>
        <v>4.2394383249801423E-2</v>
      </c>
      <c r="AI35" s="12"/>
      <c r="AJ35" s="12"/>
    </row>
    <row r="36" spans="1:47">
      <c r="A36">
        <v>21969</v>
      </c>
      <c r="B36" t="s">
        <v>13</v>
      </c>
      <c r="C36" t="s">
        <v>13</v>
      </c>
      <c r="D36" t="s">
        <v>144</v>
      </c>
      <c r="E36">
        <v>3</v>
      </c>
      <c r="F36">
        <v>3</v>
      </c>
      <c r="G36">
        <v>6</v>
      </c>
      <c r="H36" s="1">
        <v>44547</v>
      </c>
      <c r="I36" s="1"/>
      <c r="J36" s="1"/>
      <c r="K36" s="1"/>
      <c r="L36" s="1"/>
      <c r="M36" s="1"/>
      <c r="P36" s="1"/>
      <c r="Q36" s="1"/>
      <c r="R36" s="1"/>
      <c r="S36" s="1"/>
      <c r="T36">
        <v>6</v>
      </c>
      <c r="U36">
        <v>3</v>
      </c>
      <c r="V36" t="s">
        <v>144</v>
      </c>
      <c r="W36" t="s">
        <v>13</v>
      </c>
      <c r="X36">
        <v>42285</v>
      </c>
      <c r="Y36">
        <f t="shared" si="0"/>
        <v>8506515</v>
      </c>
      <c r="Z36" s="12">
        <f t="shared" si="2"/>
        <v>4.9708958368967788E-3</v>
      </c>
      <c r="AB36">
        <v>6</v>
      </c>
      <c r="AC36">
        <v>3</v>
      </c>
      <c r="AD36" t="s">
        <v>144</v>
      </c>
      <c r="AE36" t="s">
        <v>13</v>
      </c>
      <c r="AF36">
        <v>67860</v>
      </c>
      <c r="AG36">
        <f t="shared" ref="AG36:AG45" si="14">VLOOKUP(AD36,$N$13:$O$21, 2, FALSE)</f>
        <v>3758045</v>
      </c>
      <c r="AH36" s="12">
        <f t="shared" si="3"/>
        <v>1.80572611557339E-2</v>
      </c>
      <c r="AI36" s="12"/>
      <c r="AJ36" s="12"/>
    </row>
    <row r="37" spans="1:47" ht="36" customHeight="1">
      <c r="A37">
        <v>402592</v>
      </c>
      <c r="B37" t="s">
        <v>144</v>
      </c>
      <c r="C37" t="s">
        <v>144</v>
      </c>
      <c r="D37" t="s">
        <v>145</v>
      </c>
      <c r="E37">
        <v>6</v>
      </c>
      <c r="F37">
        <v>6</v>
      </c>
      <c r="G37">
        <v>9</v>
      </c>
      <c r="H37" s="1">
        <v>44547</v>
      </c>
      <c r="I37" s="1"/>
      <c r="J37" s="1"/>
      <c r="K37" s="1"/>
      <c r="L37" s="1"/>
      <c r="M37" s="1"/>
      <c r="P37" s="1"/>
      <c r="Q37" s="1"/>
      <c r="R37" s="1"/>
      <c r="S37" s="1"/>
      <c r="T37">
        <v>6</v>
      </c>
      <c r="U37">
        <v>4</v>
      </c>
      <c r="V37" t="s">
        <v>144</v>
      </c>
      <c r="W37" t="s">
        <v>14</v>
      </c>
      <c r="X37">
        <v>1408722</v>
      </c>
      <c r="Y37">
        <f t="shared" si="0"/>
        <v>8506515</v>
      </c>
      <c r="Z37" s="12">
        <f t="shared" si="2"/>
        <v>0.1656050685856664</v>
      </c>
      <c r="AB37">
        <v>6</v>
      </c>
      <c r="AC37">
        <v>4</v>
      </c>
      <c r="AD37" t="s">
        <v>144</v>
      </c>
      <c r="AE37" t="s">
        <v>14</v>
      </c>
      <c r="AF37">
        <v>1059542</v>
      </c>
      <c r="AG37">
        <f t="shared" si="14"/>
        <v>3758045</v>
      </c>
      <c r="AH37" s="12">
        <f t="shared" si="3"/>
        <v>0.28193967874253767</v>
      </c>
      <c r="AI37" s="12"/>
      <c r="AJ37" s="12"/>
    </row>
    <row r="38" spans="1:47">
      <c r="A38">
        <v>252068</v>
      </c>
      <c r="B38" t="s">
        <v>144</v>
      </c>
      <c r="C38" t="s">
        <v>14</v>
      </c>
      <c r="D38" t="s">
        <v>15</v>
      </c>
      <c r="E38">
        <v>6</v>
      </c>
      <c r="F38">
        <v>4</v>
      </c>
      <c r="G38">
        <v>5</v>
      </c>
      <c r="H38" s="1">
        <v>44547</v>
      </c>
      <c r="I38" s="1"/>
      <c r="J38" s="1"/>
      <c r="K38" s="1"/>
      <c r="L38" s="1"/>
      <c r="M38" s="1"/>
      <c r="P38" s="1"/>
      <c r="Q38" s="1"/>
      <c r="R38" s="1"/>
      <c r="S38" s="1"/>
      <c r="T38">
        <v>6</v>
      </c>
      <c r="U38">
        <v>5</v>
      </c>
      <c r="V38" t="s">
        <v>144</v>
      </c>
      <c r="W38" t="s">
        <v>15</v>
      </c>
      <c r="X38">
        <v>509236</v>
      </c>
      <c r="Y38">
        <f t="shared" si="0"/>
        <v>8506515</v>
      </c>
      <c r="Z38" s="12">
        <f t="shared" si="2"/>
        <v>5.9864233472814658E-2</v>
      </c>
      <c r="AB38">
        <v>6</v>
      </c>
      <c r="AC38">
        <v>5</v>
      </c>
      <c r="AD38" t="s">
        <v>144</v>
      </c>
      <c r="AE38" t="s">
        <v>15</v>
      </c>
      <c r="AF38">
        <v>388008</v>
      </c>
      <c r="AG38">
        <f t="shared" si="14"/>
        <v>3758045</v>
      </c>
      <c r="AH38" s="12">
        <f t="shared" si="3"/>
        <v>0.10324730012546417</v>
      </c>
      <c r="AI38" s="12"/>
      <c r="AJ38" s="12"/>
    </row>
    <row r="39" spans="1:47">
      <c r="A39">
        <v>43514</v>
      </c>
      <c r="B39" t="s">
        <v>15</v>
      </c>
      <c r="C39" t="s">
        <v>13</v>
      </c>
      <c r="D39" t="s">
        <v>13</v>
      </c>
      <c r="E39">
        <v>5</v>
      </c>
      <c r="F39">
        <v>3</v>
      </c>
      <c r="G39">
        <v>3</v>
      </c>
      <c r="H39" s="1">
        <v>44547</v>
      </c>
      <c r="I39" s="1"/>
      <c r="J39" s="1"/>
      <c r="K39" s="1"/>
      <c r="L39" s="1"/>
      <c r="M39" s="1"/>
      <c r="P39" s="1"/>
      <c r="Q39" s="1"/>
      <c r="R39" s="1"/>
      <c r="S39" s="1"/>
      <c r="T39">
        <v>6</v>
      </c>
      <c r="U39">
        <v>6</v>
      </c>
      <c r="V39" t="s">
        <v>144</v>
      </c>
      <c r="W39" t="s">
        <v>144</v>
      </c>
      <c r="X39">
        <v>6357024</v>
      </c>
      <c r="Y39">
        <f t="shared" si="0"/>
        <v>8506515</v>
      </c>
      <c r="Z39" s="12">
        <f t="shared" si="2"/>
        <v>0.74731238350840501</v>
      </c>
      <c r="AB39">
        <v>6</v>
      </c>
      <c r="AC39">
        <v>6</v>
      </c>
      <c r="AD39" t="s">
        <v>144</v>
      </c>
      <c r="AE39" t="s">
        <v>144</v>
      </c>
      <c r="AF39">
        <v>1989508</v>
      </c>
      <c r="AG39">
        <f t="shared" si="14"/>
        <v>3758045</v>
      </c>
      <c r="AH39" s="12">
        <f t="shared" si="3"/>
        <v>0.52939972778399402</v>
      </c>
      <c r="AI39" s="12"/>
      <c r="AJ39" s="12"/>
    </row>
    <row r="40" spans="1:47">
      <c r="A40">
        <v>19958</v>
      </c>
      <c r="B40" t="s">
        <v>144</v>
      </c>
      <c r="C40" t="s">
        <v>12</v>
      </c>
      <c r="D40" t="s">
        <v>15</v>
      </c>
      <c r="E40">
        <v>6</v>
      </c>
      <c r="F40">
        <v>2</v>
      </c>
      <c r="G40">
        <v>5</v>
      </c>
      <c r="H40" s="1">
        <v>44547</v>
      </c>
      <c r="I40" s="1"/>
      <c r="J40" s="1"/>
      <c r="K40" s="1"/>
      <c r="L40" s="1"/>
      <c r="M40" s="1"/>
      <c r="P40" s="1"/>
      <c r="Q40" s="1"/>
      <c r="R40" s="1"/>
      <c r="S40" s="1"/>
      <c r="T40">
        <v>9</v>
      </c>
      <c r="U40">
        <v>1</v>
      </c>
      <c r="V40" t="s">
        <v>145</v>
      </c>
      <c r="W40" t="s">
        <v>7</v>
      </c>
      <c r="X40">
        <v>315619</v>
      </c>
      <c r="Y40">
        <f t="shared" si="0"/>
        <v>3016025</v>
      </c>
      <c r="Z40" s="12">
        <f t="shared" si="2"/>
        <v>0.10464734211420661</v>
      </c>
      <c r="AB40">
        <v>9</v>
      </c>
      <c r="AC40">
        <v>1</v>
      </c>
      <c r="AD40" t="s">
        <v>145</v>
      </c>
      <c r="AE40" t="s">
        <v>7</v>
      </c>
      <c r="AF40">
        <v>1099050</v>
      </c>
      <c r="AG40">
        <f t="shared" si="14"/>
        <v>10347480</v>
      </c>
      <c r="AH40" s="12">
        <f t="shared" si="3"/>
        <v>0.10621426666202785</v>
      </c>
      <c r="AI40" s="12"/>
      <c r="AJ40" s="12"/>
    </row>
    <row r="41" spans="1:47">
      <c r="A41">
        <v>19693</v>
      </c>
      <c r="B41" t="s">
        <v>144</v>
      </c>
      <c r="C41" t="s">
        <v>13</v>
      </c>
      <c r="D41" t="s">
        <v>7</v>
      </c>
      <c r="E41">
        <v>6</v>
      </c>
      <c r="F41">
        <v>3</v>
      </c>
      <c r="G41">
        <v>1</v>
      </c>
      <c r="H41" s="1">
        <v>44547</v>
      </c>
      <c r="I41" s="1"/>
      <c r="J41" s="1"/>
      <c r="K41" s="1"/>
      <c r="L41" s="1"/>
      <c r="M41" s="1"/>
      <c r="P41" s="1"/>
      <c r="Q41" s="1"/>
      <c r="R41" s="1"/>
      <c r="S41" s="1"/>
      <c r="T41">
        <v>9</v>
      </c>
      <c r="U41">
        <v>2</v>
      </c>
      <c r="V41" t="s">
        <v>145</v>
      </c>
      <c r="W41" t="s">
        <v>12</v>
      </c>
      <c r="X41">
        <v>312908</v>
      </c>
      <c r="Y41">
        <f t="shared" si="0"/>
        <v>3016025</v>
      </c>
      <c r="Z41" s="12">
        <f t="shared" si="2"/>
        <v>0.10374847688596746</v>
      </c>
      <c r="AB41">
        <v>9</v>
      </c>
      <c r="AC41">
        <v>2</v>
      </c>
      <c r="AD41" t="s">
        <v>145</v>
      </c>
      <c r="AE41" t="s">
        <v>12</v>
      </c>
      <c r="AF41">
        <v>896039</v>
      </c>
      <c r="AG41">
        <f t="shared" si="14"/>
        <v>10347480</v>
      </c>
      <c r="AH41" s="12">
        <f t="shared" si="3"/>
        <v>8.6594900400870548E-2</v>
      </c>
      <c r="AI41" s="12"/>
      <c r="AJ41" s="12"/>
    </row>
    <row r="42" spans="1:47">
      <c r="A42">
        <v>93204</v>
      </c>
      <c r="B42" t="s">
        <v>14</v>
      </c>
      <c r="C42" t="s">
        <v>144</v>
      </c>
      <c r="D42" t="s">
        <v>12</v>
      </c>
      <c r="E42">
        <v>4</v>
      </c>
      <c r="F42">
        <v>6</v>
      </c>
      <c r="G42">
        <v>2</v>
      </c>
      <c r="H42" s="1">
        <v>44547</v>
      </c>
      <c r="I42" s="1"/>
      <c r="J42" s="1"/>
      <c r="K42" s="1"/>
      <c r="L42" s="1"/>
      <c r="M42" s="1"/>
      <c r="P42" s="1"/>
      <c r="Q42" s="1"/>
      <c r="R42" s="1"/>
      <c r="S42" s="1"/>
      <c r="T42">
        <v>9</v>
      </c>
      <c r="U42">
        <v>3</v>
      </c>
      <c r="V42" t="s">
        <v>145</v>
      </c>
      <c r="W42" t="s">
        <v>13</v>
      </c>
      <c r="X42">
        <v>392944</v>
      </c>
      <c r="Y42">
        <f t="shared" si="0"/>
        <v>3016025</v>
      </c>
      <c r="Z42" s="12">
        <f t="shared" si="2"/>
        <v>0.13028539219668273</v>
      </c>
      <c r="AB42">
        <v>9</v>
      </c>
      <c r="AC42">
        <v>3</v>
      </c>
      <c r="AD42" t="s">
        <v>145</v>
      </c>
      <c r="AE42" t="s">
        <v>13</v>
      </c>
      <c r="AF42">
        <v>1282369</v>
      </c>
      <c r="AG42">
        <f t="shared" si="14"/>
        <v>10347480</v>
      </c>
      <c r="AH42" s="12">
        <f t="shared" si="3"/>
        <v>0.12393056087085938</v>
      </c>
      <c r="AI42" s="12"/>
      <c r="AJ42" s="12"/>
      <c r="AM42" s="2" t="s">
        <v>143</v>
      </c>
      <c r="AO42" s="2" t="s">
        <v>32</v>
      </c>
      <c r="AP42" s="2" t="s">
        <v>0</v>
      </c>
    </row>
    <row r="43" spans="1:47">
      <c r="A43">
        <v>50567</v>
      </c>
      <c r="B43" t="s">
        <v>15</v>
      </c>
      <c r="C43" t="s">
        <v>144</v>
      </c>
      <c r="D43" t="s">
        <v>145</v>
      </c>
      <c r="E43">
        <v>5</v>
      </c>
      <c r="F43">
        <v>6</v>
      </c>
      <c r="G43">
        <v>9</v>
      </c>
      <c r="H43" s="1">
        <v>44547</v>
      </c>
      <c r="I43" s="1"/>
      <c r="J43" s="1"/>
      <c r="K43" s="1"/>
      <c r="L43" s="1"/>
      <c r="M43" s="1"/>
      <c r="P43" s="1"/>
      <c r="Q43" s="1"/>
      <c r="R43" s="1"/>
      <c r="S43" s="1"/>
      <c r="T43">
        <v>9</v>
      </c>
      <c r="U43">
        <v>4</v>
      </c>
      <c r="V43" t="s">
        <v>145</v>
      </c>
      <c r="W43" t="s">
        <v>14</v>
      </c>
      <c r="X43">
        <v>1790467</v>
      </c>
      <c r="Y43">
        <f t="shared" si="0"/>
        <v>3016025</v>
      </c>
      <c r="Z43" s="12">
        <f t="shared" si="2"/>
        <v>0.59365124625956345</v>
      </c>
      <c r="AB43">
        <v>9</v>
      </c>
      <c r="AC43">
        <v>4</v>
      </c>
      <c r="AD43" t="s">
        <v>145</v>
      </c>
      <c r="AE43" t="s">
        <v>14</v>
      </c>
      <c r="AF43">
        <v>4536495</v>
      </c>
      <c r="AG43">
        <f t="shared" si="14"/>
        <v>10347480</v>
      </c>
      <c r="AH43" s="12">
        <f t="shared" si="3"/>
        <v>0.4384154402811119</v>
      </c>
      <c r="AI43" s="12"/>
      <c r="AJ43" s="12"/>
      <c r="AO43">
        <v>1</v>
      </c>
      <c r="AP43">
        <v>2</v>
      </c>
      <c r="AQ43">
        <v>3</v>
      </c>
      <c r="AR43">
        <v>4</v>
      </c>
      <c r="AS43">
        <v>5</v>
      </c>
      <c r="AT43">
        <v>6</v>
      </c>
      <c r="AU43" t="s">
        <v>88</v>
      </c>
    </row>
    <row r="44" spans="1:47">
      <c r="A44">
        <v>4554</v>
      </c>
      <c r="B44" t="s">
        <v>7</v>
      </c>
      <c r="C44" t="s">
        <v>144</v>
      </c>
      <c r="D44" t="s">
        <v>7</v>
      </c>
      <c r="E44">
        <v>1</v>
      </c>
      <c r="F44">
        <v>6</v>
      </c>
      <c r="G44">
        <v>1</v>
      </c>
      <c r="H44" s="1">
        <v>44547</v>
      </c>
      <c r="I44" s="1"/>
      <c r="J44" s="1"/>
      <c r="K44" s="1"/>
      <c r="L44" s="1"/>
      <c r="M44" s="1"/>
      <c r="P44" s="1"/>
      <c r="Q44" s="1"/>
      <c r="R44" s="1"/>
      <c r="S44" s="1"/>
      <c r="T44">
        <v>9</v>
      </c>
      <c r="U44">
        <v>5</v>
      </c>
      <c r="V44" t="s">
        <v>145</v>
      </c>
      <c r="W44" t="s">
        <v>15</v>
      </c>
      <c r="X44">
        <v>193525</v>
      </c>
      <c r="Y44">
        <f t="shared" si="0"/>
        <v>3016025</v>
      </c>
      <c r="Z44" s="12">
        <f t="shared" si="2"/>
        <v>6.4165582181845315E-2</v>
      </c>
      <c r="AB44">
        <v>9</v>
      </c>
      <c r="AC44">
        <v>5</v>
      </c>
      <c r="AD44" t="s">
        <v>145</v>
      </c>
      <c r="AE44" t="s">
        <v>15</v>
      </c>
      <c r="AF44">
        <v>988202</v>
      </c>
      <c r="AG44">
        <f t="shared" si="14"/>
        <v>10347480</v>
      </c>
      <c r="AH44" s="12">
        <f t="shared" si="3"/>
        <v>9.5501706695736543E-2</v>
      </c>
      <c r="AI44" s="12"/>
      <c r="AJ44" s="12"/>
      <c r="AM44" s="2" t="s">
        <v>167</v>
      </c>
      <c r="AN44" s="2" t="s">
        <v>165</v>
      </c>
      <c r="AO44" t="s">
        <v>7</v>
      </c>
      <c r="AP44" t="s">
        <v>12</v>
      </c>
      <c r="AQ44" t="s">
        <v>13</v>
      </c>
      <c r="AR44" t="s">
        <v>14</v>
      </c>
      <c r="AS44" t="s">
        <v>15</v>
      </c>
      <c r="AT44" t="s">
        <v>144</v>
      </c>
      <c r="AU44" t="s">
        <v>88</v>
      </c>
    </row>
    <row r="45" spans="1:47">
      <c r="A45">
        <v>13867</v>
      </c>
      <c r="B45" t="s">
        <v>13</v>
      </c>
      <c r="C45" t="s">
        <v>12</v>
      </c>
      <c r="D45" t="s">
        <v>14</v>
      </c>
      <c r="E45">
        <v>3</v>
      </c>
      <c r="F45">
        <v>2</v>
      </c>
      <c r="G45">
        <v>4</v>
      </c>
      <c r="H45" s="1">
        <v>44547</v>
      </c>
      <c r="I45" s="1"/>
      <c r="J45" s="1"/>
      <c r="K45" s="1"/>
      <c r="L45" s="1"/>
      <c r="M45" s="1"/>
      <c r="P45" s="1"/>
      <c r="Q45" s="1"/>
      <c r="R45" s="1"/>
      <c r="S45" s="1"/>
      <c r="T45">
        <v>9</v>
      </c>
      <c r="U45">
        <v>6</v>
      </c>
      <c r="V45" t="s">
        <v>145</v>
      </c>
      <c r="W45" t="s">
        <v>144</v>
      </c>
      <c r="X45">
        <v>10562</v>
      </c>
      <c r="Z45" s="12"/>
      <c r="AB45">
        <v>9</v>
      </c>
      <c r="AC45">
        <v>6</v>
      </c>
      <c r="AD45" t="s">
        <v>145</v>
      </c>
      <c r="AE45" t="s">
        <v>144</v>
      </c>
      <c r="AF45">
        <v>1545325</v>
      </c>
      <c r="AG45">
        <f t="shared" si="14"/>
        <v>10347480</v>
      </c>
      <c r="AH45" s="12">
        <f t="shared" si="3"/>
        <v>0.14934312508939374</v>
      </c>
      <c r="AI45" s="12"/>
      <c r="AJ45" s="12"/>
      <c r="AM45">
        <v>1</v>
      </c>
      <c r="AN45" t="s">
        <v>7</v>
      </c>
      <c r="AO45">
        <v>1952154</v>
      </c>
      <c r="AP45">
        <v>348317</v>
      </c>
      <c r="AQ45">
        <v>232425</v>
      </c>
      <c r="AR45">
        <v>267142</v>
      </c>
      <c r="AS45">
        <v>174779</v>
      </c>
      <c r="AT45">
        <v>200235</v>
      </c>
    </row>
    <row r="46" spans="1:47">
      <c r="A46">
        <v>7186</v>
      </c>
      <c r="B46" t="s">
        <v>144</v>
      </c>
      <c r="C46" t="s">
        <v>12</v>
      </c>
      <c r="D46" t="s">
        <v>13</v>
      </c>
      <c r="E46">
        <v>6</v>
      </c>
      <c r="F46">
        <v>2</v>
      </c>
      <c r="G46">
        <v>3</v>
      </c>
      <c r="H46" s="1">
        <v>44547</v>
      </c>
      <c r="I46" s="1"/>
      <c r="J46" s="1"/>
      <c r="K46" s="1"/>
      <c r="L46" s="1"/>
      <c r="M46" s="1"/>
      <c r="P46" s="1"/>
      <c r="Q46" s="1"/>
      <c r="R46" s="1"/>
      <c r="S46" s="1"/>
      <c r="Z46" s="12"/>
      <c r="AH46" s="12"/>
      <c r="AI46" s="12"/>
      <c r="AJ46" s="12"/>
      <c r="AM46">
        <v>2</v>
      </c>
      <c r="AN46" t="s">
        <v>12</v>
      </c>
      <c r="AO46">
        <v>347868</v>
      </c>
      <c r="AP46">
        <v>582547</v>
      </c>
      <c r="AQ46">
        <v>65265</v>
      </c>
      <c r="AR46">
        <v>710597</v>
      </c>
      <c r="AS46">
        <v>228964</v>
      </c>
      <c r="AT46">
        <v>325204</v>
      </c>
    </row>
    <row r="47" spans="1:47">
      <c r="A47">
        <v>1155</v>
      </c>
      <c r="B47" t="s">
        <v>7</v>
      </c>
      <c r="C47" t="s">
        <v>144</v>
      </c>
      <c r="D47" t="s">
        <v>13</v>
      </c>
      <c r="E47">
        <v>1</v>
      </c>
      <c r="F47">
        <v>6</v>
      </c>
      <c r="G47">
        <v>3</v>
      </c>
      <c r="H47" s="1">
        <v>44547</v>
      </c>
      <c r="I47" s="1"/>
      <c r="J47" s="1"/>
      <c r="K47" s="1"/>
      <c r="L47" s="1"/>
      <c r="M47" s="1"/>
      <c r="P47" s="1"/>
      <c r="Q47" s="1"/>
      <c r="R47" s="1"/>
      <c r="S47" s="1"/>
      <c r="Z47" s="12"/>
      <c r="AH47" s="12"/>
      <c r="AI47" s="12"/>
      <c r="AJ47" s="12"/>
      <c r="AM47">
        <v>3</v>
      </c>
      <c r="AN47" t="s">
        <v>13</v>
      </c>
      <c r="AO47">
        <v>279919</v>
      </c>
      <c r="AP47">
        <v>66945</v>
      </c>
      <c r="AQ47">
        <v>1031632</v>
      </c>
      <c r="AR47">
        <v>560929</v>
      </c>
      <c r="AS47">
        <v>215266</v>
      </c>
      <c r="AT47">
        <v>246607</v>
      </c>
    </row>
    <row r="48" spans="1:47">
      <c r="A48">
        <v>15294</v>
      </c>
      <c r="B48" t="s">
        <v>12</v>
      </c>
      <c r="C48" t="s">
        <v>15</v>
      </c>
      <c r="D48" t="s">
        <v>144</v>
      </c>
      <c r="E48">
        <v>2</v>
      </c>
      <c r="F48">
        <v>5</v>
      </c>
      <c r="G48">
        <v>6</v>
      </c>
      <c r="H48" s="1">
        <v>44547</v>
      </c>
      <c r="I48" s="1"/>
      <c r="J48" s="1"/>
      <c r="K48" s="1"/>
      <c r="L48" s="1"/>
      <c r="M48" s="1"/>
      <c r="P48" s="1"/>
      <c r="Q48" s="1"/>
      <c r="R48" s="1"/>
      <c r="S48" s="1"/>
      <c r="Z48" s="12"/>
      <c r="AH48" s="12"/>
      <c r="AI48" s="12"/>
      <c r="AJ48" s="12"/>
      <c r="AM48">
        <v>4</v>
      </c>
      <c r="AN48" t="s">
        <v>14</v>
      </c>
      <c r="AO48">
        <v>349023</v>
      </c>
      <c r="AP48">
        <v>787316</v>
      </c>
      <c r="AQ48">
        <v>690821</v>
      </c>
      <c r="AR48">
        <v>4944226</v>
      </c>
      <c r="AS48">
        <v>1391258</v>
      </c>
      <c r="AT48">
        <v>2688022</v>
      </c>
    </row>
    <row r="49" spans="1:46">
      <c r="A49">
        <v>78882</v>
      </c>
      <c r="B49" t="s">
        <v>13</v>
      </c>
      <c r="C49" t="s">
        <v>7</v>
      </c>
      <c r="D49" t="s">
        <v>145</v>
      </c>
      <c r="E49">
        <v>3</v>
      </c>
      <c r="F49">
        <v>1</v>
      </c>
      <c r="G49">
        <v>9</v>
      </c>
      <c r="H49" s="1">
        <v>44547</v>
      </c>
      <c r="I49" s="1"/>
      <c r="J49" s="1"/>
      <c r="K49" s="1"/>
      <c r="L49" s="1"/>
      <c r="M49" s="1"/>
      <c r="P49" s="1"/>
      <c r="Q49" s="1"/>
      <c r="R49" s="1"/>
      <c r="S49" s="1"/>
      <c r="Z49" s="12"/>
      <c r="AH49" s="12"/>
      <c r="AI49" s="12"/>
      <c r="AJ49" s="12"/>
      <c r="AM49">
        <v>5</v>
      </c>
      <c r="AN49" t="s">
        <v>15</v>
      </c>
      <c r="AO49">
        <v>38351</v>
      </c>
      <c r="AP49">
        <v>137587</v>
      </c>
      <c r="AQ49">
        <v>46468</v>
      </c>
      <c r="AR49">
        <v>1021565</v>
      </c>
      <c r="AS49">
        <v>313888</v>
      </c>
      <c r="AT49">
        <v>1668783</v>
      </c>
    </row>
    <row r="50" spans="1:46">
      <c r="A50">
        <v>22711</v>
      </c>
      <c r="B50" t="s">
        <v>12</v>
      </c>
      <c r="C50" t="s">
        <v>13</v>
      </c>
      <c r="D50" t="s">
        <v>145</v>
      </c>
      <c r="E50">
        <v>2</v>
      </c>
      <c r="F50">
        <v>3</v>
      </c>
      <c r="G50">
        <v>9</v>
      </c>
      <c r="H50" s="1">
        <v>44547</v>
      </c>
      <c r="I50" s="1"/>
      <c r="J50" s="1"/>
      <c r="K50" s="1"/>
      <c r="L50" s="1"/>
      <c r="M50" s="1"/>
      <c r="P50" s="1"/>
      <c r="Q50" s="1"/>
      <c r="R50" s="1"/>
      <c r="S50" s="1"/>
      <c r="Z50" s="12"/>
      <c r="AH50" s="12"/>
      <c r="AI50" s="12"/>
      <c r="AJ50" s="12"/>
      <c r="AM50">
        <v>6</v>
      </c>
      <c r="AN50" t="s">
        <v>144</v>
      </c>
      <c r="AO50">
        <v>39956</v>
      </c>
      <c r="AP50">
        <v>149292</v>
      </c>
      <c r="AQ50">
        <v>42285</v>
      </c>
      <c r="AR50">
        <v>1408722</v>
      </c>
      <c r="AS50">
        <v>509236</v>
      </c>
      <c r="AT50">
        <v>6357024</v>
      </c>
    </row>
    <row r="51" spans="1:46">
      <c r="A51">
        <v>13863</v>
      </c>
      <c r="B51" t="s">
        <v>12</v>
      </c>
      <c r="C51" t="s">
        <v>7</v>
      </c>
      <c r="D51" t="s">
        <v>144</v>
      </c>
      <c r="E51">
        <v>2</v>
      </c>
      <c r="F51">
        <v>1</v>
      </c>
      <c r="G51">
        <v>6</v>
      </c>
      <c r="H51" s="1">
        <v>44547</v>
      </c>
      <c r="I51" s="1"/>
      <c r="J51" s="1"/>
      <c r="K51" s="1"/>
      <c r="L51" s="1"/>
      <c r="M51" s="1"/>
      <c r="P51" s="1"/>
      <c r="Q51" s="1"/>
      <c r="R51" s="1"/>
      <c r="S51" s="1"/>
      <c r="Z51" s="12"/>
      <c r="AH51" s="12"/>
      <c r="AI51" s="12"/>
      <c r="AJ51" s="12"/>
      <c r="AM51">
        <v>9</v>
      </c>
      <c r="AN51" t="s">
        <v>145</v>
      </c>
      <c r="AO51">
        <v>315619</v>
      </c>
      <c r="AP51">
        <v>312908</v>
      </c>
      <c r="AQ51">
        <v>392944</v>
      </c>
      <c r="AR51">
        <v>1790467</v>
      </c>
      <c r="AS51">
        <v>193525</v>
      </c>
      <c r="AT51">
        <v>10562</v>
      </c>
    </row>
    <row r="52" spans="1:46">
      <c r="A52">
        <v>3931</v>
      </c>
      <c r="B52" t="s">
        <v>15</v>
      </c>
      <c r="C52" t="s">
        <v>12</v>
      </c>
      <c r="D52" t="s">
        <v>13</v>
      </c>
      <c r="E52">
        <v>5</v>
      </c>
      <c r="F52">
        <v>2</v>
      </c>
      <c r="G52">
        <v>3</v>
      </c>
      <c r="H52" s="1">
        <v>44547</v>
      </c>
      <c r="I52" s="1"/>
      <c r="J52" s="1"/>
      <c r="K52" s="1"/>
      <c r="L52" s="1"/>
      <c r="M52" s="1"/>
      <c r="P52" s="1"/>
      <c r="Q52" s="1"/>
      <c r="R52" s="1"/>
      <c r="S52" s="1"/>
      <c r="Z52" s="12"/>
      <c r="AH52" s="12"/>
      <c r="AI52" s="12"/>
      <c r="AJ52" s="12"/>
      <c r="AM52" t="s">
        <v>88</v>
      </c>
      <c r="AN52" t="s">
        <v>88</v>
      </c>
    </row>
    <row r="53" spans="1:46">
      <c r="A53">
        <v>73070</v>
      </c>
      <c r="B53" t="s">
        <v>7</v>
      </c>
      <c r="C53" t="s">
        <v>13</v>
      </c>
      <c r="D53" t="s">
        <v>7</v>
      </c>
      <c r="E53">
        <v>1</v>
      </c>
      <c r="F53">
        <v>3</v>
      </c>
      <c r="G53">
        <v>1</v>
      </c>
      <c r="H53" s="1">
        <v>44547</v>
      </c>
      <c r="I53" s="1"/>
      <c r="J53" s="1"/>
      <c r="K53" s="1"/>
      <c r="L53" s="1"/>
      <c r="M53" s="1"/>
      <c r="P53" s="1"/>
      <c r="Q53" s="1"/>
      <c r="R53" s="1"/>
      <c r="S53" s="1"/>
      <c r="Z53" s="12"/>
      <c r="AH53" s="12"/>
      <c r="AI53" s="12"/>
      <c r="AJ53" s="12"/>
    </row>
    <row r="54" spans="1:46">
      <c r="A54">
        <v>43686</v>
      </c>
      <c r="B54" t="s">
        <v>12</v>
      </c>
      <c r="C54" t="s">
        <v>14</v>
      </c>
      <c r="D54" t="s">
        <v>15</v>
      </c>
      <c r="E54">
        <v>2</v>
      </c>
      <c r="F54">
        <v>4</v>
      </c>
      <c r="G54">
        <v>5</v>
      </c>
      <c r="H54" s="1">
        <v>44547</v>
      </c>
      <c r="I54" s="1"/>
      <c r="J54" s="1"/>
      <c r="K54" s="1"/>
      <c r="L54" s="1"/>
      <c r="M54" s="1"/>
      <c r="P54" s="1"/>
      <c r="Q54" s="1"/>
      <c r="R54" s="1"/>
      <c r="S54" s="1"/>
      <c r="Z54" s="12"/>
      <c r="AH54" s="12"/>
      <c r="AI54" s="12"/>
      <c r="AJ54" s="12"/>
    </row>
    <row r="55" spans="1:46">
      <c r="A55">
        <v>1003743</v>
      </c>
      <c r="B55" t="s">
        <v>144</v>
      </c>
      <c r="C55" t="s">
        <v>14</v>
      </c>
      <c r="D55" t="s">
        <v>14</v>
      </c>
      <c r="E55">
        <v>6</v>
      </c>
      <c r="F55">
        <v>4</v>
      </c>
      <c r="G55">
        <v>4</v>
      </c>
      <c r="H55" s="1">
        <v>44547</v>
      </c>
      <c r="I55" s="1"/>
      <c r="J55" s="1"/>
      <c r="K55" s="1"/>
      <c r="L55" s="1"/>
      <c r="M55" s="1"/>
      <c r="P55" s="1"/>
      <c r="Q55" s="1"/>
      <c r="R55" s="1"/>
      <c r="S55" s="1"/>
      <c r="Z55" s="12"/>
      <c r="AH55" s="12"/>
      <c r="AI55" s="12"/>
      <c r="AJ55" s="12"/>
    </row>
    <row r="56" spans="1:46">
      <c r="A56">
        <v>297394</v>
      </c>
      <c r="B56" t="s">
        <v>144</v>
      </c>
      <c r="C56" t="s">
        <v>15</v>
      </c>
      <c r="D56" t="s">
        <v>144</v>
      </c>
      <c r="E56">
        <v>6</v>
      </c>
      <c r="F56">
        <v>5</v>
      </c>
      <c r="G56">
        <v>6</v>
      </c>
      <c r="H56" s="1">
        <v>44547</v>
      </c>
      <c r="I56" s="1"/>
      <c r="J56" s="1"/>
      <c r="K56" s="1"/>
      <c r="L56" s="1"/>
      <c r="M56" s="1"/>
      <c r="P56" s="1"/>
      <c r="Q56" s="1"/>
      <c r="R56" s="1"/>
      <c r="S56" s="1"/>
      <c r="Z56" s="12"/>
      <c r="AH56" s="12"/>
      <c r="AI56" s="12"/>
      <c r="AJ56" s="12"/>
    </row>
    <row r="57" spans="1:46">
      <c r="A57">
        <v>58720</v>
      </c>
      <c r="B57" t="s">
        <v>14</v>
      </c>
      <c r="C57" t="s">
        <v>7</v>
      </c>
      <c r="D57" t="s">
        <v>7</v>
      </c>
      <c r="E57">
        <v>4</v>
      </c>
      <c r="F57">
        <v>1</v>
      </c>
      <c r="G57">
        <v>1</v>
      </c>
      <c r="H57" s="1">
        <v>44547</v>
      </c>
      <c r="I57" s="1"/>
      <c r="J57" s="1"/>
      <c r="K57" s="1"/>
      <c r="L57" s="1"/>
      <c r="M57" s="1"/>
      <c r="P57" s="1"/>
      <c r="Q57" s="1"/>
      <c r="R57" s="1"/>
      <c r="S57" s="1"/>
      <c r="Z57" s="12"/>
      <c r="AH57" s="12"/>
      <c r="AI57" s="12"/>
      <c r="AJ57" s="12"/>
    </row>
    <row r="58" spans="1:46">
      <c r="A58">
        <v>8582</v>
      </c>
      <c r="B58" t="s">
        <v>15</v>
      </c>
      <c r="C58" t="s">
        <v>15</v>
      </c>
      <c r="D58" t="s">
        <v>13</v>
      </c>
      <c r="E58">
        <v>5</v>
      </c>
      <c r="F58">
        <v>5</v>
      </c>
      <c r="G58">
        <v>3</v>
      </c>
      <c r="H58" s="1">
        <v>44547</v>
      </c>
      <c r="I58" s="1"/>
      <c r="J58" s="1"/>
      <c r="K58" s="1"/>
      <c r="L58" s="1"/>
      <c r="M58" s="1"/>
      <c r="P58" s="1"/>
      <c r="Q58" s="1"/>
      <c r="R58" s="1"/>
      <c r="S58" s="1"/>
      <c r="Z58" s="12"/>
      <c r="AH58" s="12"/>
      <c r="AI58" s="12"/>
      <c r="AJ58" s="12"/>
    </row>
    <row r="59" spans="1:46">
      <c r="A59">
        <v>319938</v>
      </c>
      <c r="B59" t="s">
        <v>13</v>
      </c>
      <c r="C59" t="s">
        <v>13</v>
      </c>
      <c r="D59" t="s">
        <v>13</v>
      </c>
      <c r="E59">
        <v>3</v>
      </c>
      <c r="F59">
        <v>3</v>
      </c>
      <c r="G59">
        <v>3</v>
      </c>
      <c r="H59" s="1">
        <v>44547</v>
      </c>
      <c r="I59" s="1"/>
      <c r="J59" s="1"/>
      <c r="K59" s="1"/>
      <c r="L59" s="1"/>
      <c r="M59" s="1"/>
      <c r="P59" s="1"/>
      <c r="Q59" s="1"/>
      <c r="R59" s="1"/>
      <c r="S59" s="1"/>
      <c r="AH59" s="12"/>
      <c r="AI59" s="12"/>
      <c r="AJ59" s="12"/>
    </row>
    <row r="60" spans="1:46">
      <c r="A60">
        <v>24257</v>
      </c>
      <c r="B60" t="s">
        <v>12</v>
      </c>
      <c r="C60" t="s">
        <v>12</v>
      </c>
      <c r="D60" t="s">
        <v>15</v>
      </c>
      <c r="E60">
        <v>2</v>
      </c>
      <c r="F60">
        <v>2</v>
      </c>
      <c r="G60">
        <v>5</v>
      </c>
      <c r="H60" s="1">
        <v>44547</v>
      </c>
      <c r="I60" s="1"/>
      <c r="J60" s="1"/>
      <c r="K60" s="1"/>
      <c r="L60" s="1"/>
      <c r="M60" s="1"/>
      <c r="P60" s="1"/>
      <c r="Q60" s="1"/>
      <c r="R60" s="1"/>
      <c r="S60" s="1"/>
    </row>
    <row r="61" spans="1:46">
      <c r="A61">
        <v>7389</v>
      </c>
      <c r="B61" t="s">
        <v>12</v>
      </c>
      <c r="C61" t="s">
        <v>13</v>
      </c>
      <c r="D61" t="s">
        <v>13</v>
      </c>
      <c r="E61">
        <v>2</v>
      </c>
      <c r="F61">
        <v>3</v>
      </c>
      <c r="G61">
        <v>3</v>
      </c>
      <c r="H61" s="1">
        <v>44547</v>
      </c>
      <c r="I61" s="1"/>
      <c r="J61" s="1"/>
      <c r="K61" s="1"/>
      <c r="L61" s="1"/>
      <c r="M61" s="1"/>
      <c r="P61" s="1"/>
      <c r="Q61" s="1"/>
      <c r="R61" s="1"/>
      <c r="S61" s="1"/>
    </row>
    <row r="62" spans="1:46">
      <c r="A62">
        <v>1790467</v>
      </c>
      <c r="B62" t="s">
        <v>14</v>
      </c>
      <c r="C62" t="s">
        <v>145</v>
      </c>
      <c r="D62" t="s">
        <v>145</v>
      </c>
      <c r="E62">
        <v>4</v>
      </c>
      <c r="F62">
        <v>9</v>
      </c>
      <c r="G62">
        <v>9</v>
      </c>
      <c r="H62" s="1">
        <v>44547</v>
      </c>
      <c r="I62" s="1"/>
      <c r="J62" s="1"/>
      <c r="K62" s="1"/>
      <c r="L62" s="1"/>
      <c r="M62" s="1"/>
      <c r="P62" s="1"/>
      <c r="Q62" s="1"/>
      <c r="R62" s="1"/>
      <c r="S62" s="1"/>
    </row>
    <row r="63" spans="1:46">
      <c r="A63">
        <v>34236</v>
      </c>
      <c r="B63" t="s">
        <v>14</v>
      </c>
      <c r="C63" t="s">
        <v>144</v>
      </c>
      <c r="D63" t="s">
        <v>13</v>
      </c>
      <c r="E63">
        <v>4</v>
      </c>
      <c r="F63">
        <v>6</v>
      </c>
      <c r="G63">
        <v>3</v>
      </c>
      <c r="H63" s="1">
        <v>44547</v>
      </c>
      <c r="I63" s="1"/>
      <c r="J63" s="1"/>
      <c r="K63" s="1"/>
      <c r="L63" s="1"/>
      <c r="M63" s="1"/>
      <c r="P63" s="1"/>
      <c r="Q63" s="1"/>
      <c r="R63" s="1"/>
      <c r="S63" s="1"/>
    </row>
    <row r="64" spans="1:46">
      <c r="A64">
        <v>165448</v>
      </c>
      <c r="B64" t="s">
        <v>13</v>
      </c>
      <c r="C64" t="s">
        <v>14</v>
      </c>
      <c r="D64" t="s">
        <v>14</v>
      </c>
      <c r="E64">
        <v>3</v>
      </c>
      <c r="F64">
        <v>4</v>
      </c>
      <c r="G64">
        <v>4</v>
      </c>
      <c r="H64" s="1">
        <v>44547</v>
      </c>
      <c r="I64" s="1"/>
      <c r="J64" s="1"/>
      <c r="K64" s="1"/>
      <c r="L64" s="1"/>
      <c r="M64" s="1"/>
      <c r="P64" s="1"/>
      <c r="Q64" s="1"/>
      <c r="R64" s="1"/>
      <c r="S64" s="1"/>
    </row>
    <row r="65" spans="1:19">
      <c r="A65">
        <v>70247</v>
      </c>
      <c r="B65" t="s">
        <v>12</v>
      </c>
      <c r="C65" t="s">
        <v>14</v>
      </c>
      <c r="D65" t="s">
        <v>144</v>
      </c>
      <c r="E65">
        <v>2</v>
      </c>
      <c r="F65">
        <v>4</v>
      </c>
      <c r="G65">
        <v>6</v>
      </c>
      <c r="H65" s="1">
        <v>44547</v>
      </c>
      <c r="I65" s="1"/>
      <c r="J65" s="1"/>
      <c r="K65" s="1"/>
      <c r="L65" s="1"/>
      <c r="M65" s="1"/>
      <c r="P65" s="1"/>
      <c r="Q65" s="1"/>
      <c r="R65" s="1"/>
      <c r="S65" s="1"/>
    </row>
    <row r="66" spans="1:19">
      <c r="A66">
        <v>11218</v>
      </c>
      <c r="B66" t="s">
        <v>12</v>
      </c>
      <c r="C66" t="s">
        <v>13</v>
      </c>
      <c r="D66" t="s">
        <v>7</v>
      </c>
      <c r="E66">
        <v>2</v>
      </c>
      <c r="F66">
        <v>3</v>
      </c>
      <c r="G66">
        <v>1</v>
      </c>
      <c r="H66" s="1">
        <v>44547</v>
      </c>
      <c r="I66" s="1"/>
      <c r="J66" s="1"/>
      <c r="K66" s="1"/>
      <c r="L66" s="1"/>
      <c r="M66" s="1"/>
      <c r="P66" s="1"/>
      <c r="Q66" s="1"/>
      <c r="R66" s="1"/>
      <c r="S66" s="1"/>
    </row>
    <row r="67" spans="1:19">
      <c r="A67">
        <v>103706</v>
      </c>
      <c r="B67" t="s">
        <v>144</v>
      </c>
      <c r="C67" t="s">
        <v>15</v>
      </c>
      <c r="D67" t="s">
        <v>13</v>
      </c>
      <c r="E67">
        <v>6</v>
      </c>
      <c r="F67">
        <v>5</v>
      </c>
      <c r="G67">
        <v>3</v>
      </c>
      <c r="H67" s="1">
        <v>44547</v>
      </c>
      <c r="I67" s="1"/>
      <c r="J67" s="1"/>
      <c r="K67" s="1"/>
      <c r="L67" s="1"/>
      <c r="M67" s="1"/>
      <c r="P67" s="1"/>
      <c r="Q67" s="1"/>
      <c r="R67" s="1"/>
      <c r="S67" s="1"/>
    </row>
    <row r="68" spans="1:19">
      <c r="A68">
        <v>76664</v>
      </c>
      <c r="B68" t="s">
        <v>15</v>
      </c>
      <c r="C68" t="s">
        <v>12</v>
      </c>
      <c r="D68" t="s">
        <v>145</v>
      </c>
      <c r="E68">
        <v>5</v>
      </c>
      <c r="F68">
        <v>2</v>
      </c>
      <c r="G68">
        <v>9</v>
      </c>
      <c r="H68" s="1">
        <v>44547</v>
      </c>
      <c r="I68" s="1"/>
      <c r="J68" s="1"/>
      <c r="K68" s="1"/>
      <c r="L68" s="1"/>
      <c r="M68" s="1"/>
      <c r="P68" s="1"/>
      <c r="Q68" s="1"/>
      <c r="R68" s="1"/>
      <c r="S68" s="1"/>
    </row>
    <row r="69" spans="1:19">
      <c r="A69">
        <v>20108</v>
      </c>
      <c r="B69" t="s">
        <v>13</v>
      </c>
      <c r="C69" t="s">
        <v>15</v>
      </c>
      <c r="D69" t="s">
        <v>145</v>
      </c>
      <c r="E69">
        <v>3</v>
      </c>
      <c r="F69">
        <v>5</v>
      </c>
      <c r="G69">
        <v>9</v>
      </c>
      <c r="H69" s="1">
        <v>44547</v>
      </c>
      <c r="I69" s="1"/>
      <c r="J69" s="1"/>
      <c r="K69" s="1"/>
      <c r="L69" s="1"/>
      <c r="M69" s="1"/>
      <c r="P69" s="1"/>
      <c r="Q69" s="1"/>
      <c r="R69" s="1"/>
      <c r="S69" s="1"/>
    </row>
    <row r="70" spans="1:19">
      <c r="A70">
        <v>68948</v>
      </c>
      <c r="B70" t="s">
        <v>15</v>
      </c>
      <c r="C70" t="s">
        <v>144</v>
      </c>
      <c r="D70" t="s">
        <v>15</v>
      </c>
      <c r="E70">
        <v>5</v>
      </c>
      <c r="F70">
        <v>6</v>
      </c>
      <c r="G70">
        <v>5</v>
      </c>
      <c r="H70" s="1">
        <v>44547</v>
      </c>
      <c r="I70" s="1"/>
      <c r="J70" s="1"/>
      <c r="K70" s="1"/>
      <c r="L70" s="1"/>
      <c r="M70" s="1"/>
      <c r="P70" s="1"/>
      <c r="Q70" s="1"/>
      <c r="R70" s="1"/>
      <c r="S70" s="1"/>
    </row>
    <row r="71" spans="1:19">
      <c r="A71">
        <v>105504</v>
      </c>
      <c r="B71" t="s">
        <v>144</v>
      </c>
      <c r="C71" t="s">
        <v>13</v>
      </c>
      <c r="D71" t="s">
        <v>145</v>
      </c>
      <c r="E71">
        <v>6</v>
      </c>
      <c r="F71">
        <v>3</v>
      </c>
      <c r="G71">
        <v>9</v>
      </c>
      <c r="H71" s="1">
        <v>44547</v>
      </c>
      <c r="I71" s="1"/>
      <c r="J71" s="1"/>
      <c r="K71" s="1"/>
      <c r="L71" s="1"/>
      <c r="M71" s="1"/>
      <c r="P71" s="1"/>
      <c r="Q71" s="1"/>
      <c r="R71" s="1"/>
      <c r="S71" s="1"/>
    </row>
    <row r="72" spans="1:19">
      <c r="A72">
        <v>4054</v>
      </c>
      <c r="B72" t="s">
        <v>13</v>
      </c>
      <c r="C72" t="s">
        <v>144</v>
      </c>
      <c r="D72" t="s">
        <v>144</v>
      </c>
      <c r="E72">
        <v>3</v>
      </c>
      <c r="F72">
        <v>6</v>
      </c>
      <c r="G72">
        <v>6</v>
      </c>
      <c r="H72" s="1">
        <v>44547</v>
      </c>
      <c r="I72" s="1"/>
      <c r="J72" s="1"/>
      <c r="K72" s="1"/>
      <c r="L72" s="1"/>
      <c r="M72" s="1"/>
      <c r="P72" s="1"/>
      <c r="Q72" s="1"/>
      <c r="R72" s="1"/>
      <c r="S72" s="1"/>
    </row>
    <row r="73" spans="1:19">
      <c r="A73">
        <v>20342</v>
      </c>
      <c r="B73" t="s">
        <v>15</v>
      </c>
      <c r="C73" t="s">
        <v>15</v>
      </c>
      <c r="D73" t="s">
        <v>12</v>
      </c>
      <c r="E73">
        <v>5</v>
      </c>
      <c r="F73">
        <v>5</v>
      </c>
      <c r="G73">
        <v>2</v>
      </c>
      <c r="H73" s="1">
        <v>44547</v>
      </c>
      <c r="I73" s="1"/>
      <c r="J73" s="1"/>
      <c r="K73" s="1"/>
      <c r="L73" s="1"/>
      <c r="M73" s="1"/>
      <c r="P73" s="1"/>
      <c r="Q73" s="1"/>
      <c r="R73" s="1"/>
      <c r="S73" s="1"/>
    </row>
    <row r="74" spans="1:19">
      <c r="A74">
        <v>1746799</v>
      </c>
      <c r="B74" t="s">
        <v>14</v>
      </c>
      <c r="C74" t="s">
        <v>14</v>
      </c>
      <c r="D74" t="s">
        <v>145</v>
      </c>
      <c r="E74">
        <v>4</v>
      </c>
      <c r="F74">
        <v>4</v>
      </c>
      <c r="G74">
        <v>9</v>
      </c>
      <c r="H74" s="1">
        <v>44547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>
        <v>18416</v>
      </c>
      <c r="B75" t="s">
        <v>13</v>
      </c>
      <c r="C75" t="s">
        <v>14</v>
      </c>
      <c r="D75" t="s">
        <v>12</v>
      </c>
      <c r="E75">
        <v>3</v>
      </c>
      <c r="F75">
        <v>4</v>
      </c>
      <c r="G75">
        <v>2</v>
      </c>
      <c r="H75" s="1">
        <v>44547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>
        <v>6098</v>
      </c>
      <c r="B76" t="s">
        <v>7</v>
      </c>
      <c r="C76" t="s">
        <v>15</v>
      </c>
      <c r="D76" t="s">
        <v>7</v>
      </c>
      <c r="E76">
        <v>1</v>
      </c>
      <c r="F76">
        <v>5</v>
      </c>
      <c r="G76">
        <v>1</v>
      </c>
      <c r="H76" s="1">
        <v>44547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>
        <v>110274</v>
      </c>
      <c r="B77" t="s">
        <v>15</v>
      </c>
      <c r="C77" t="s">
        <v>14</v>
      </c>
      <c r="D77" t="s">
        <v>15</v>
      </c>
      <c r="E77">
        <v>5</v>
      </c>
      <c r="F77">
        <v>4</v>
      </c>
      <c r="G77">
        <v>5</v>
      </c>
      <c r="H77" s="1">
        <v>44547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>
        <v>187199</v>
      </c>
      <c r="B78" t="s">
        <v>14</v>
      </c>
      <c r="C78" t="s">
        <v>144</v>
      </c>
      <c r="D78" t="s">
        <v>145</v>
      </c>
      <c r="E78">
        <v>4</v>
      </c>
      <c r="F78">
        <v>6</v>
      </c>
      <c r="G78">
        <v>9</v>
      </c>
      <c r="H78" s="1">
        <v>44547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>
        <v>130425</v>
      </c>
      <c r="B79" t="s">
        <v>7</v>
      </c>
      <c r="C79" t="s">
        <v>7</v>
      </c>
      <c r="D79" t="s">
        <v>14</v>
      </c>
      <c r="E79">
        <v>1</v>
      </c>
      <c r="F79">
        <v>1</v>
      </c>
      <c r="G79">
        <v>4</v>
      </c>
      <c r="H79" s="1">
        <v>44547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>
        <v>28916</v>
      </c>
      <c r="B80" t="s">
        <v>14</v>
      </c>
      <c r="C80" t="s">
        <v>15</v>
      </c>
      <c r="D80" t="s">
        <v>13</v>
      </c>
      <c r="E80">
        <v>4</v>
      </c>
      <c r="F80">
        <v>5</v>
      </c>
      <c r="G80">
        <v>3</v>
      </c>
      <c r="H80" s="1">
        <v>44547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>
        <v>40265</v>
      </c>
      <c r="B81" t="s">
        <v>7</v>
      </c>
      <c r="C81" t="s">
        <v>7</v>
      </c>
      <c r="D81" t="s">
        <v>144</v>
      </c>
      <c r="E81">
        <v>1</v>
      </c>
      <c r="F81">
        <v>1</v>
      </c>
      <c r="G81">
        <v>6</v>
      </c>
      <c r="H81" s="1">
        <v>44547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>
        <v>4611</v>
      </c>
      <c r="B82" t="s">
        <v>144</v>
      </c>
      <c r="C82" t="s">
        <v>7</v>
      </c>
      <c r="D82" t="s">
        <v>15</v>
      </c>
      <c r="E82">
        <v>6</v>
      </c>
      <c r="F82">
        <v>1</v>
      </c>
      <c r="G82">
        <v>5</v>
      </c>
      <c r="H82" s="1">
        <v>44547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>
        <v>475735</v>
      </c>
      <c r="B83" t="s">
        <v>15</v>
      </c>
      <c r="C83" t="s">
        <v>14</v>
      </c>
      <c r="D83" t="s">
        <v>14</v>
      </c>
      <c r="E83">
        <v>5</v>
      </c>
      <c r="F83">
        <v>4</v>
      </c>
      <c r="G83">
        <v>4</v>
      </c>
      <c r="H83" s="1">
        <v>44547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>
        <v>151546</v>
      </c>
      <c r="B84" t="s">
        <v>12</v>
      </c>
      <c r="C84" t="s">
        <v>12</v>
      </c>
      <c r="D84" t="s">
        <v>12</v>
      </c>
      <c r="E84">
        <v>2</v>
      </c>
      <c r="F84">
        <v>2</v>
      </c>
      <c r="G84">
        <v>2</v>
      </c>
      <c r="H84" s="1">
        <v>44547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>
        <v>5589</v>
      </c>
      <c r="B85" t="s">
        <v>13</v>
      </c>
      <c r="C85" t="s">
        <v>12</v>
      </c>
      <c r="D85" t="s">
        <v>12</v>
      </c>
      <c r="E85">
        <v>3</v>
      </c>
      <c r="F85">
        <v>2</v>
      </c>
      <c r="G85">
        <v>2</v>
      </c>
      <c r="H85" s="1">
        <v>44547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>
        <v>1469</v>
      </c>
      <c r="B86" t="s">
        <v>13</v>
      </c>
      <c r="C86" t="s">
        <v>15</v>
      </c>
      <c r="D86" t="s">
        <v>12</v>
      </c>
      <c r="E86">
        <v>3</v>
      </c>
      <c r="F86">
        <v>5</v>
      </c>
      <c r="G86">
        <v>2</v>
      </c>
      <c r="H86" s="1">
        <v>44547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>
        <v>15139</v>
      </c>
      <c r="B87" t="s">
        <v>12</v>
      </c>
      <c r="C87" t="s">
        <v>13</v>
      </c>
      <c r="D87" t="s">
        <v>14</v>
      </c>
      <c r="E87">
        <v>2</v>
      </c>
      <c r="F87">
        <v>3</v>
      </c>
      <c r="G87">
        <v>4</v>
      </c>
      <c r="H87" s="1">
        <v>44547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>
        <v>10891</v>
      </c>
      <c r="B88" t="s">
        <v>7</v>
      </c>
      <c r="C88" t="s">
        <v>144</v>
      </c>
      <c r="D88" t="s">
        <v>14</v>
      </c>
      <c r="E88">
        <v>1</v>
      </c>
      <c r="F88">
        <v>6</v>
      </c>
      <c r="G88">
        <v>4</v>
      </c>
      <c r="H88" s="1">
        <v>44547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>
        <v>4684</v>
      </c>
      <c r="B89" t="s">
        <v>7</v>
      </c>
      <c r="C89" t="s">
        <v>15</v>
      </c>
      <c r="D89" t="s">
        <v>12</v>
      </c>
      <c r="E89">
        <v>1</v>
      </c>
      <c r="F89">
        <v>5</v>
      </c>
      <c r="G89">
        <v>2</v>
      </c>
      <c r="H89" s="1">
        <v>44547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>
        <v>2025</v>
      </c>
      <c r="B90" t="s">
        <v>13</v>
      </c>
      <c r="C90" t="s">
        <v>15</v>
      </c>
      <c r="D90" t="s">
        <v>15</v>
      </c>
      <c r="E90">
        <v>3</v>
      </c>
      <c r="F90">
        <v>5</v>
      </c>
      <c r="G90">
        <v>5</v>
      </c>
      <c r="H90" s="1">
        <v>44547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>
        <v>10356</v>
      </c>
      <c r="B91" t="s">
        <v>144</v>
      </c>
      <c r="C91" t="s">
        <v>13</v>
      </c>
      <c r="D91" t="s">
        <v>144</v>
      </c>
      <c r="E91">
        <v>6</v>
      </c>
      <c r="F91">
        <v>3</v>
      </c>
      <c r="G91">
        <v>6</v>
      </c>
      <c r="H91" s="1">
        <v>44547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>
        <v>22338</v>
      </c>
      <c r="B92" t="s">
        <v>15</v>
      </c>
      <c r="C92" t="s">
        <v>12</v>
      </c>
      <c r="D92" t="s">
        <v>144</v>
      </c>
      <c r="E92">
        <v>5</v>
      </c>
      <c r="F92">
        <v>2</v>
      </c>
      <c r="G92">
        <v>6</v>
      </c>
      <c r="H92" s="1">
        <v>44547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>
        <v>88180</v>
      </c>
      <c r="B93" t="s">
        <v>14</v>
      </c>
      <c r="C93" t="s">
        <v>7</v>
      </c>
      <c r="D93" t="s">
        <v>145</v>
      </c>
      <c r="E93">
        <v>4</v>
      </c>
      <c r="F93">
        <v>1</v>
      </c>
      <c r="G93">
        <v>9</v>
      </c>
      <c r="H93" s="1">
        <v>44547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>
        <v>22130</v>
      </c>
      <c r="B94" t="s">
        <v>15</v>
      </c>
      <c r="C94" t="s">
        <v>12</v>
      </c>
      <c r="D94" t="s">
        <v>7</v>
      </c>
      <c r="E94">
        <v>5</v>
      </c>
      <c r="F94">
        <v>2</v>
      </c>
      <c r="G94">
        <v>1</v>
      </c>
      <c r="H94" s="1">
        <v>44547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>
        <v>3285</v>
      </c>
      <c r="B95" t="s">
        <v>13</v>
      </c>
      <c r="C95" t="s">
        <v>7</v>
      </c>
      <c r="D95" t="s">
        <v>15</v>
      </c>
      <c r="E95">
        <v>3</v>
      </c>
      <c r="F95">
        <v>1</v>
      </c>
      <c r="G95">
        <v>5</v>
      </c>
      <c r="H95" s="1">
        <v>44547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>
        <v>55253</v>
      </c>
      <c r="B96" t="s">
        <v>15</v>
      </c>
      <c r="C96" t="s">
        <v>15</v>
      </c>
      <c r="D96" t="s">
        <v>144</v>
      </c>
      <c r="E96">
        <v>5</v>
      </c>
      <c r="F96">
        <v>5</v>
      </c>
      <c r="G96">
        <v>6</v>
      </c>
      <c r="H96" s="1">
        <v>44547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>
        <v>88108</v>
      </c>
      <c r="B97" t="s">
        <v>7</v>
      </c>
      <c r="C97" t="s">
        <v>12</v>
      </c>
      <c r="D97" t="s">
        <v>7</v>
      </c>
      <c r="E97">
        <v>1</v>
      </c>
      <c r="F97">
        <v>2</v>
      </c>
      <c r="G97">
        <v>1</v>
      </c>
      <c r="H97" s="1">
        <v>44547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>
        <v>37818</v>
      </c>
      <c r="B98" t="s">
        <v>14</v>
      </c>
      <c r="C98" t="s">
        <v>144</v>
      </c>
      <c r="D98" t="s">
        <v>7</v>
      </c>
      <c r="E98">
        <v>4</v>
      </c>
      <c r="F98">
        <v>6</v>
      </c>
      <c r="G98">
        <v>1</v>
      </c>
      <c r="H98" s="1">
        <v>44547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>
        <v>21588</v>
      </c>
      <c r="B99" t="s">
        <v>13</v>
      </c>
      <c r="C99" t="s">
        <v>14</v>
      </c>
      <c r="D99" t="s">
        <v>15</v>
      </c>
      <c r="E99">
        <v>3</v>
      </c>
      <c r="F99">
        <v>4</v>
      </c>
      <c r="G99">
        <v>5</v>
      </c>
      <c r="H99" s="1">
        <v>44547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>
        <v>31330</v>
      </c>
      <c r="B100" t="s">
        <v>13</v>
      </c>
      <c r="C100" t="s">
        <v>14</v>
      </c>
      <c r="D100" t="s">
        <v>144</v>
      </c>
      <c r="E100">
        <v>3</v>
      </c>
      <c r="F100">
        <v>4</v>
      </c>
      <c r="G100">
        <v>6</v>
      </c>
      <c r="H100" s="1">
        <v>44547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>
        <v>1052</v>
      </c>
      <c r="B101" t="s">
        <v>13</v>
      </c>
      <c r="C101" t="s">
        <v>144</v>
      </c>
      <c r="D101" t="s">
        <v>12</v>
      </c>
      <c r="E101">
        <v>3</v>
      </c>
      <c r="F101">
        <v>6</v>
      </c>
      <c r="G101">
        <v>2</v>
      </c>
      <c r="H101" s="1">
        <v>44547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>
        <v>93644</v>
      </c>
      <c r="B102" t="s">
        <v>14</v>
      </c>
      <c r="C102" t="s">
        <v>13</v>
      </c>
      <c r="D102" t="s">
        <v>13</v>
      </c>
      <c r="E102">
        <v>4</v>
      </c>
      <c r="F102">
        <v>3</v>
      </c>
      <c r="G102">
        <v>3</v>
      </c>
      <c r="H102" s="1">
        <v>44547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>
        <v>138572</v>
      </c>
      <c r="B103" t="s">
        <v>12</v>
      </c>
      <c r="C103" t="s">
        <v>12</v>
      </c>
      <c r="D103" t="s">
        <v>145</v>
      </c>
      <c r="E103">
        <v>2</v>
      </c>
      <c r="F103">
        <v>2</v>
      </c>
      <c r="G103">
        <v>9</v>
      </c>
      <c r="H103" s="1">
        <v>44547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>
        <v>15952</v>
      </c>
      <c r="B104" t="s">
        <v>12</v>
      </c>
      <c r="C104" t="s">
        <v>14</v>
      </c>
      <c r="D104" t="s">
        <v>13</v>
      </c>
      <c r="E104">
        <v>2</v>
      </c>
      <c r="F104">
        <v>4</v>
      </c>
      <c r="G104">
        <v>3</v>
      </c>
      <c r="H104" s="1">
        <v>44547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>
        <v>9294</v>
      </c>
      <c r="B105" t="s">
        <v>12</v>
      </c>
      <c r="C105" t="s">
        <v>15</v>
      </c>
      <c r="D105" t="s">
        <v>15</v>
      </c>
      <c r="E105">
        <v>2</v>
      </c>
      <c r="F105">
        <v>5</v>
      </c>
      <c r="G105">
        <v>5</v>
      </c>
      <c r="H105" s="1">
        <v>44547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>
        <v>52085</v>
      </c>
      <c r="B106" t="s">
        <v>12</v>
      </c>
      <c r="C106" t="s">
        <v>7</v>
      </c>
      <c r="D106" t="s">
        <v>14</v>
      </c>
      <c r="E106">
        <v>2</v>
      </c>
      <c r="F106">
        <v>1</v>
      </c>
      <c r="G106">
        <v>4</v>
      </c>
      <c r="H106" s="1">
        <v>44547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>
        <v>14994</v>
      </c>
      <c r="B107" t="s">
        <v>14</v>
      </c>
      <c r="C107" t="s">
        <v>7</v>
      </c>
      <c r="D107" t="s">
        <v>13</v>
      </c>
      <c r="E107">
        <v>4</v>
      </c>
      <c r="F107">
        <v>1</v>
      </c>
      <c r="G107">
        <v>3</v>
      </c>
      <c r="H107" s="1">
        <v>44547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>
        <v>32718</v>
      </c>
      <c r="B108" t="s">
        <v>12</v>
      </c>
      <c r="C108" t="s">
        <v>144</v>
      </c>
      <c r="D108" t="s">
        <v>145</v>
      </c>
      <c r="E108">
        <v>2</v>
      </c>
      <c r="F108">
        <v>6</v>
      </c>
      <c r="G108">
        <v>9</v>
      </c>
      <c r="H108" s="1">
        <v>44547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>
        <v>7492</v>
      </c>
      <c r="B109" t="s">
        <v>12</v>
      </c>
      <c r="C109" t="s">
        <v>7</v>
      </c>
      <c r="D109" t="s">
        <v>13</v>
      </c>
      <c r="E109">
        <v>2</v>
      </c>
      <c r="F109">
        <v>1</v>
      </c>
      <c r="G109">
        <v>3</v>
      </c>
      <c r="H109" s="1">
        <v>44547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>
        <v>3542</v>
      </c>
      <c r="B110" t="s">
        <v>13</v>
      </c>
      <c r="C110" t="s">
        <v>144</v>
      </c>
      <c r="D110" t="s">
        <v>13</v>
      </c>
      <c r="E110">
        <v>3</v>
      </c>
      <c r="F110">
        <v>6</v>
      </c>
      <c r="G110">
        <v>3</v>
      </c>
      <c r="H110" s="1">
        <v>44547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>
        <v>13301</v>
      </c>
      <c r="B111" t="s">
        <v>15</v>
      </c>
      <c r="C111" t="s">
        <v>12</v>
      </c>
      <c r="D111" t="s">
        <v>15</v>
      </c>
      <c r="E111">
        <v>5</v>
      </c>
      <c r="F111">
        <v>2</v>
      </c>
      <c r="G111">
        <v>5</v>
      </c>
      <c r="H111" s="1">
        <v>44547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>
        <v>8088</v>
      </c>
      <c r="B112" t="s">
        <v>13</v>
      </c>
      <c r="C112" t="s">
        <v>12</v>
      </c>
      <c r="D112" t="s">
        <v>7</v>
      </c>
      <c r="E112">
        <v>3</v>
      </c>
      <c r="F112">
        <v>2</v>
      </c>
      <c r="G112">
        <v>1</v>
      </c>
      <c r="H112" s="1">
        <v>44547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>
        <v>2147</v>
      </c>
      <c r="B113" t="s">
        <v>12</v>
      </c>
      <c r="C113" t="s">
        <v>13</v>
      </c>
      <c r="D113" t="s">
        <v>144</v>
      </c>
      <c r="E113">
        <v>2</v>
      </c>
      <c r="F113">
        <v>3</v>
      </c>
      <c r="G113">
        <v>6</v>
      </c>
      <c r="H113" s="1">
        <v>44547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>
        <v>193525</v>
      </c>
      <c r="B114" t="s">
        <v>15</v>
      </c>
      <c r="C114" t="s">
        <v>145</v>
      </c>
      <c r="D114" t="s">
        <v>145</v>
      </c>
      <c r="E114">
        <v>5</v>
      </c>
      <c r="F114">
        <v>9</v>
      </c>
      <c r="G114">
        <v>9</v>
      </c>
      <c r="H114" s="1">
        <v>44547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>
        <v>86260</v>
      </c>
      <c r="B115" t="s">
        <v>14</v>
      </c>
      <c r="C115" t="s">
        <v>15</v>
      </c>
      <c r="D115" t="s">
        <v>15</v>
      </c>
      <c r="E115">
        <v>4</v>
      </c>
      <c r="F115">
        <v>5</v>
      </c>
      <c r="G115">
        <v>5</v>
      </c>
      <c r="H115" s="1">
        <v>44547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>
        <v>173600</v>
      </c>
      <c r="B116" t="s">
        <v>13</v>
      </c>
      <c r="C116" t="s">
        <v>13</v>
      </c>
      <c r="D116" t="s">
        <v>14</v>
      </c>
      <c r="E116">
        <v>3</v>
      </c>
      <c r="F116">
        <v>3</v>
      </c>
      <c r="G116">
        <v>4</v>
      </c>
      <c r="H116" s="1">
        <v>44547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>
        <v>312908</v>
      </c>
      <c r="B117" t="s">
        <v>12</v>
      </c>
      <c r="C117" t="s">
        <v>145</v>
      </c>
      <c r="D117" t="s">
        <v>145</v>
      </c>
      <c r="E117">
        <v>2</v>
      </c>
      <c r="F117">
        <v>9</v>
      </c>
      <c r="G117">
        <v>9</v>
      </c>
      <c r="H117" s="1">
        <v>44547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>
        <v>58932</v>
      </c>
      <c r="B118" t="s">
        <v>15</v>
      </c>
      <c r="C118" t="s">
        <v>7</v>
      </c>
      <c r="D118" t="s">
        <v>7</v>
      </c>
      <c r="E118">
        <v>5</v>
      </c>
      <c r="F118">
        <v>1</v>
      </c>
      <c r="G118">
        <v>1</v>
      </c>
      <c r="H118" s="1">
        <v>44547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>
        <v>8548</v>
      </c>
      <c r="B119" t="s">
        <v>15</v>
      </c>
      <c r="C119" t="s">
        <v>13</v>
      </c>
      <c r="D119" t="s">
        <v>144</v>
      </c>
      <c r="E119">
        <v>5</v>
      </c>
      <c r="F119">
        <v>3</v>
      </c>
      <c r="G119">
        <v>6</v>
      </c>
      <c r="H119" s="1">
        <v>44547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>
        <v>1860</v>
      </c>
      <c r="B120" t="s">
        <v>13</v>
      </c>
      <c r="C120" t="s">
        <v>15</v>
      </c>
      <c r="D120" t="s">
        <v>7</v>
      </c>
      <c r="E120">
        <v>3</v>
      </c>
      <c r="F120">
        <v>5</v>
      </c>
      <c r="G120">
        <v>1</v>
      </c>
      <c r="H120" s="1">
        <v>44547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>
        <v>8199</v>
      </c>
      <c r="B121" t="s">
        <v>144</v>
      </c>
      <c r="C121" t="s">
        <v>7</v>
      </c>
      <c r="D121" t="s">
        <v>144</v>
      </c>
      <c r="E121">
        <v>6</v>
      </c>
      <c r="F121">
        <v>1</v>
      </c>
      <c r="G121">
        <v>6</v>
      </c>
      <c r="H121" s="1">
        <v>44547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>
        <v>77296</v>
      </c>
      <c r="B122" t="s">
        <v>15</v>
      </c>
      <c r="C122" t="s">
        <v>14</v>
      </c>
      <c r="D122" t="s">
        <v>12</v>
      </c>
      <c r="E122">
        <v>5</v>
      </c>
      <c r="F122">
        <v>4</v>
      </c>
      <c r="G122">
        <v>2</v>
      </c>
      <c r="H122" s="1">
        <v>44547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>
        <v>6432</v>
      </c>
      <c r="B123" t="s">
        <v>144</v>
      </c>
      <c r="C123" t="s">
        <v>13</v>
      </c>
      <c r="D123" t="s">
        <v>15</v>
      </c>
      <c r="E123">
        <v>6</v>
      </c>
      <c r="F123">
        <v>3</v>
      </c>
      <c r="G123">
        <v>5</v>
      </c>
      <c r="H123" s="1">
        <v>44547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>
        <v>2572</v>
      </c>
      <c r="B124" t="s">
        <v>13</v>
      </c>
      <c r="C124" t="s">
        <v>12</v>
      </c>
      <c r="D124" t="s">
        <v>144</v>
      </c>
      <c r="E124">
        <v>3</v>
      </c>
      <c r="F124">
        <v>2</v>
      </c>
      <c r="G124">
        <v>6</v>
      </c>
      <c r="H124" s="1">
        <v>44547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>
        <v>405457</v>
      </c>
      <c r="B125" t="s">
        <v>7</v>
      </c>
      <c r="C125" t="s">
        <v>7</v>
      </c>
      <c r="D125" t="s">
        <v>145</v>
      </c>
      <c r="E125">
        <v>1</v>
      </c>
      <c r="F125">
        <v>1</v>
      </c>
      <c r="G125">
        <v>9</v>
      </c>
      <c r="H125" s="1">
        <v>44547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>
        <v>13009</v>
      </c>
      <c r="B126" t="s">
        <v>15</v>
      </c>
      <c r="C126" t="s">
        <v>144</v>
      </c>
      <c r="D126" t="s">
        <v>13</v>
      </c>
      <c r="E126">
        <v>5</v>
      </c>
      <c r="F126">
        <v>6</v>
      </c>
      <c r="G126">
        <v>3</v>
      </c>
      <c r="H126" s="1">
        <v>44547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>
        <v>18241</v>
      </c>
      <c r="B127" t="s">
        <v>7</v>
      </c>
      <c r="C127" t="s">
        <v>12</v>
      </c>
      <c r="D127" t="s">
        <v>144</v>
      </c>
      <c r="E127">
        <v>1</v>
      </c>
      <c r="F127">
        <v>2</v>
      </c>
      <c r="G127">
        <v>6</v>
      </c>
      <c r="H127" s="1">
        <v>44547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>
        <v>1122132</v>
      </c>
      <c r="B128" t="s">
        <v>7</v>
      </c>
      <c r="C128" t="s">
        <v>7</v>
      </c>
      <c r="D128" t="s">
        <v>7</v>
      </c>
      <c r="E128">
        <v>1</v>
      </c>
      <c r="F128">
        <v>1</v>
      </c>
      <c r="G128">
        <v>1</v>
      </c>
      <c r="H128" s="1">
        <v>44547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>
        <v>36074</v>
      </c>
      <c r="B129" t="s">
        <v>12</v>
      </c>
      <c r="C129" t="s">
        <v>12</v>
      </c>
      <c r="D129" t="s">
        <v>144</v>
      </c>
      <c r="E129">
        <v>2</v>
      </c>
      <c r="F129">
        <v>2</v>
      </c>
      <c r="G129">
        <v>6</v>
      </c>
      <c r="H129" s="1">
        <v>44547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>
        <v>144665</v>
      </c>
      <c r="B130" t="s">
        <v>144</v>
      </c>
      <c r="C130" t="s">
        <v>15</v>
      </c>
      <c r="D130" t="s">
        <v>15</v>
      </c>
      <c r="E130">
        <v>6</v>
      </c>
      <c r="F130">
        <v>5</v>
      </c>
      <c r="G130">
        <v>5</v>
      </c>
      <c r="H130" s="1">
        <v>44547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>
        <v>38028</v>
      </c>
      <c r="B131" t="s">
        <v>144</v>
      </c>
      <c r="C131" t="s">
        <v>12</v>
      </c>
      <c r="D131" t="s">
        <v>144</v>
      </c>
      <c r="E131">
        <v>6</v>
      </c>
      <c r="F131">
        <v>2</v>
      </c>
      <c r="G131">
        <v>6</v>
      </c>
      <c r="H131" s="1">
        <v>44547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>
        <v>28451</v>
      </c>
      <c r="B132" t="s">
        <v>13</v>
      </c>
      <c r="C132" t="s">
        <v>12</v>
      </c>
      <c r="D132" t="s">
        <v>145</v>
      </c>
      <c r="E132">
        <v>3</v>
      </c>
      <c r="F132">
        <v>2</v>
      </c>
      <c r="G132">
        <v>9</v>
      </c>
      <c r="H132" s="1">
        <v>44547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>
        <v>99452</v>
      </c>
      <c r="B133" t="s">
        <v>144</v>
      </c>
      <c r="C133" t="s">
        <v>12</v>
      </c>
      <c r="D133" t="s">
        <v>145</v>
      </c>
      <c r="E133">
        <v>6</v>
      </c>
      <c r="F133">
        <v>2</v>
      </c>
      <c r="G133">
        <v>9</v>
      </c>
      <c r="H133" s="1">
        <v>44547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>
        <v>1273</v>
      </c>
      <c r="B134" t="s">
        <v>7</v>
      </c>
      <c r="C134" t="s">
        <v>15</v>
      </c>
      <c r="D134" t="s">
        <v>13</v>
      </c>
      <c r="E134">
        <v>1</v>
      </c>
      <c r="F134">
        <v>5</v>
      </c>
      <c r="G134">
        <v>3</v>
      </c>
      <c r="H134" s="1">
        <v>44547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>
        <v>52203</v>
      </c>
      <c r="B135" t="s">
        <v>144</v>
      </c>
      <c r="C135" t="s">
        <v>13</v>
      </c>
      <c r="D135" t="s">
        <v>13</v>
      </c>
      <c r="E135">
        <v>6</v>
      </c>
      <c r="F135">
        <v>3</v>
      </c>
      <c r="G135">
        <v>3</v>
      </c>
      <c r="H135" s="1">
        <v>44547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>
        <v>4916</v>
      </c>
      <c r="B136" t="s">
        <v>13</v>
      </c>
      <c r="C136" t="s">
        <v>15</v>
      </c>
      <c r="D136" t="s">
        <v>13</v>
      </c>
      <c r="E136">
        <v>3</v>
      </c>
      <c r="F136">
        <v>5</v>
      </c>
      <c r="G136">
        <v>3</v>
      </c>
      <c r="H136" s="1">
        <v>44547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>
        <v>36779</v>
      </c>
      <c r="B137" t="s">
        <v>7</v>
      </c>
      <c r="C137" t="s">
        <v>13</v>
      </c>
      <c r="D137" t="s">
        <v>14</v>
      </c>
      <c r="E137">
        <v>1</v>
      </c>
      <c r="F137">
        <v>3</v>
      </c>
      <c r="G137">
        <v>4</v>
      </c>
      <c r="H137" s="1">
        <v>44547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>
        <v>41395</v>
      </c>
      <c r="B138" t="s">
        <v>12</v>
      </c>
      <c r="C138" t="s">
        <v>15</v>
      </c>
      <c r="D138" t="s">
        <v>14</v>
      </c>
      <c r="E138">
        <v>2</v>
      </c>
      <c r="F138">
        <v>5</v>
      </c>
      <c r="G138">
        <v>4</v>
      </c>
      <c r="H138" s="1">
        <v>44547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>
        <v>38543</v>
      </c>
      <c r="B139" t="s">
        <v>14</v>
      </c>
      <c r="C139" t="s">
        <v>12</v>
      </c>
      <c r="D139" t="s">
        <v>15</v>
      </c>
      <c r="E139">
        <v>4</v>
      </c>
      <c r="F139">
        <v>2</v>
      </c>
      <c r="G139">
        <v>5</v>
      </c>
      <c r="H139" s="1">
        <v>44547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>
        <v>11655</v>
      </c>
      <c r="B140" t="s">
        <v>13</v>
      </c>
      <c r="C140" t="s">
        <v>7</v>
      </c>
      <c r="D140" t="s">
        <v>12</v>
      </c>
      <c r="E140">
        <v>3</v>
      </c>
      <c r="F140">
        <v>1</v>
      </c>
      <c r="G140">
        <v>2</v>
      </c>
      <c r="H140" s="1">
        <v>44547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>
        <v>219915</v>
      </c>
      <c r="B141" t="s">
        <v>12</v>
      </c>
      <c r="C141" t="s">
        <v>14</v>
      </c>
      <c r="D141" t="s">
        <v>14</v>
      </c>
      <c r="E141">
        <v>2</v>
      </c>
      <c r="F141">
        <v>4</v>
      </c>
      <c r="G141">
        <v>4</v>
      </c>
      <c r="H141" s="1">
        <v>44547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>
        <v>84256</v>
      </c>
      <c r="B142" t="s">
        <v>144</v>
      </c>
      <c r="C142" t="s">
        <v>12</v>
      </c>
      <c r="D142" t="s">
        <v>14</v>
      </c>
      <c r="E142">
        <v>6</v>
      </c>
      <c r="F142">
        <v>2</v>
      </c>
      <c r="G142">
        <v>4</v>
      </c>
      <c r="H142" s="1">
        <v>44547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>
        <v>36372</v>
      </c>
      <c r="B143" t="s">
        <v>144</v>
      </c>
      <c r="C143" t="s">
        <v>12</v>
      </c>
      <c r="D143" t="s">
        <v>7</v>
      </c>
      <c r="E143">
        <v>6</v>
      </c>
      <c r="F143">
        <v>2</v>
      </c>
      <c r="G143">
        <v>1</v>
      </c>
      <c r="H143" s="1">
        <v>44547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>
        <v>4784</v>
      </c>
      <c r="B144" t="s">
        <v>13</v>
      </c>
      <c r="C144" t="s">
        <v>7</v>
      </c>
      <c r="D144" t="s">
        <v>144</v>
      </c>
      <c r="E144">
        <v>3</v>
      </c>
      <c r="F144">
        <v>1</v>
      </c>
      <c r="G144">
        <v>6</v>
      </c>
      <c r="H144" s="1">
        <v>44547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>
        <v>47236</v>
      </c>
      <c r="B145" t="s">
        <v>144</v>
      </c>
      <c r="C145" t="s">
        <v>13</v>
      </c>
      <c r="D145" t="s">
        <v>14</v>
      </c>
      <c r="E145">
        <v>6</v>
      </c>
      <c r="F145">
        <v>3</v>
      </c>
      <c r="G145">
        <v>4</v>
      </c>
      <c r="H145" s="1">
        <v>44547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>
        <v>44131</v>
      </c>
      <c r="B146" t="s">
        <v>15</v>
      </c>
      <c r="C146" t="s">
        <v>13</v>
      </c>
      <c r="D146" t="s">
        <v>14</v>
      </c>
      <c r="E146">
        <v>5</v>
      </c>
      <c r="F146">
        <v>3</v>
      </c>
      <c r="G146">
        <v>4</v>
      </c>
      <c r="H146" s="1">
        <v>44547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>
        <v>292720</v>
      </c>
      <c r="B147" t="s">
        <v>144</v>
      </c>
      <c r="C147" t="s">
        <v>15</v>
      </c>
      <c r="D147" t="s">
        <v>145</v>
      </c>
      <c r="E147">
        <v>6</v>
      </c>
      <c r="F147">
        <v>5</v>
      </c>
      <c r="G147">
        <v>9</v>
      </c>
      <c r="H147" s="1">
        <v>44547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>
        <v>40207</v>
      </c>
      <c r="B148" t="s">
        <v>7</v>
      </c>
      <c r="C148" t="s">
        <v>14</v>
      </c>
      <c r="D148" t="s">
        <v>7</v>
      </c>
      <c r="E148">
        <v>1</v>
      </c>
      <c r="F148">
        <v>4</v>
      </c>
      <c r="G148">
        <v>1</v>
      </c>
      <c r="H148" s="1">
        <v>44547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>
        <v>13729</v>
      </c>
      <c r="B149" t="s">
        <v>144</v>
      </c>
      <c r="C149" t="s">
        <v>7</v>
      </c>
      <c r="D149" t="s">
        <v>12</v>
      </c>
      <c r="E149">
        <v>6</v>
      </c>
      <c r="F149">
        <v>1</v>
      </c>
      <c r="G149">
        <v>2</v>
      </c>
      <c r="H149" s="1">
        <v>44547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>
        <v>3374</v>
      </c>
      <c r="B150" t="s">
        <v>13</v>
      </c>
      <c r="C150" t="s">
        <v>144</v>
      </c>
      <c r="D150" t="s">
        <v>15</v>
      </c>
      <c r="E150">
        <v>3</v>
      </c>
      <c r="F150">
        <v>6</v>
      </c>
      <c r="G150">
        <v>5</v>
      </c>
      <c r="H150" s="1">
        <v>44547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>
        <v>603850</v>
      </c>
      <c r="B151" t="s">
        <v>144</v>
      </c>
      <c r="C151" t="s">
        <v>15</v>
      </c>
      <c r="D151" t="s">
        <v>14</v>
      </c>
      <c r="E151">
        <v>6</v>
      </c>
      <c r="F151">
        <v>5</v>
      </c>
      <c r="G151">
        <v>4</v>
      </c>
      <c r="H151" s="1">
        <v>44547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>
        <v>110509</v>
      </c>
      <c r="B152" t="s">
        <v>14</v>
      </c>
      <c r="C152" t="s">
        <v>12</v>
      </c>
      <c r="D152" t="s">
        <v>12</v>
      </c>
      <c r="E152">
        <v>4</v>
      </c>
      <c r="F152">
        <v>2</v>
      </c>
      <c r="G152">
        <v>2</v>
      </c>
      <c r="H152" s="1">
        <v>44547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>
        <v>70785</v>
      </c>
      <c r="B153" t="s">
        <v>144</v>
      </c>
      <c r="C153" t="s">
        <v>7</v>
      </c>
      <c r="D153" t="s">
        <v>7</v>
      </c>
      <c r="E153">
        <v>6</v>
      </c>
      <c r="F153">
        <v>1</v>
      </c>
      <c r="G153">
        <v>1</v>
      </c>
      <c r="H153" s="1">
        <v>44547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>
        <v>4812</v>
      </c>
      <c r="B154" t="s">
        <v>7</v>
      </c>
      <c r="C154" t="s">
        <v>144</v>
      </c>
      <c r="D154" t="s">
        <v>144</v>
      </c>
      <c r="E154">
        <v>1</v>
      </c>
      <c r="F154">
        <v>6</v>
      </c>
      <c r="G154">
        <v>6</v>
      </c>
      <c r="H154" s="1">
        <v>44547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>
        <v>14888</v>
      </c>
      <c r="B155" t="s">
        <v>7</v>
      </c>
      <c r="C155" t="s">
        <v>14</v>
      </c>
      <c r="D155" t="s">
        <v>13</v>
      </c>
      <c r="E155">
        <v>1</v>
      </c>
      <c r="F155">
        <v>4</v>
      </c>
      <c r="G155">
        <v>3</v>
      </c>
      <c r="H155" s="1">
        <v>44547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>
        <v>13730</v>
      </c>
      <c r="B156" t="s">
        <v>7</v>
      </c>
      <c r="C156" t="s">
        <v>13</v>
      </c>
      <c r="D156" t="s">
        <v>12</v>
      </c>
      <c r="E156">
        <v>1</v>
      </c>
      <c r="F156">
        <v>3</v>
      </c>
      <c r="G156">
        <v>2</v>
      </c>
      <c r="H156" s="1">
        <v>44547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>
        <v>3520</v>
      </c>
      <c r="B157" t="s">
        <v>7</v>
      </c>
      <c r="C157" t="s">
        <v>144</v>
      </c>
      <c r="D157" t="s">
        <v>15</v>
      </c>
      <c r="E157">
        <v>1</v>
      </c>
      <c r="F157">
        <v>6</v>
      </c>
      <c r="G157">
        <v>5</v>
      </c>
      <c r="H157" s="1">
        <v>44547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>
        <v>99608</v>
      </c>
      <c r="B158" t="s">
        <v>144</v>
      </c>
      <c r="C158" t="s">
        <v>14</v>
      </c>
      <c r="D158" t="s">
        <v>13</v>
      </c>
      <c r="E158">
        <v>6</v>
      </c>
      <c r="F158">
        <v>4</v>
      </c>
      <c r="G158">
        <v>3</v>
      </c>
      <c r="H158" s="1">
        <v>44547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>
        <v>70693</v>
      </c>
      <c r="B159" t="s">
        <v>15</v>
      </c>
      <c r="C159" t="s">
        <v>15</v>
      </c>
      <c r="D159" t="s">
        <v>145</v>
      </c>
      <c r="E159">
        <v>5</v>
      </c>
      <c r="F159">
        <v>5</v>
      </c>
      <c r="G159">
        <v>9</v>
      </c>
      <c r="H159" s="1">
        <v>44547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>
        <v>4508</v>
      </c>
      <c r="B160" t="s">
        <v>15</v>
      </c>
      <c r="C160" t="s">
        <v>7</v>
      </c>
      <c r="D160" t="s">
        <v>15</v>
      </c>
      <c r="E160">
        <v>5</v>
      </c>
      <c r="F160">
        <v>1</v>
      </c>
      <c r="G160">
        <v>5</v>
      </c>
      <c r="H160" s="1">
        <v>44547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>
        <v>1317</v>
      </c>
      <c r="B161" t="s">
        <v>13</v>
      </c>
      <c r="C161" t="s">
        <v>144</v>
      </c>
      <c r="D161" t="s">
        <v>7</v>
      </c>
      <c r="E161">
        <v>3</v>
      </c>
      <c r="F161">
        <v>6</v>
      </c>
      <c r="G161">
        <v>1</v>
      </c>
      <c r="H161" s="1">
        <v>44547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>
        <v>161628</v>
      </c>
      <c r="B162" t="s">
        <v>14</v>
      </c>
      <c r="C162" t="s">
        <v>144</v>
      </c>
      <c r="D162" t="s">
        <v>15</v>
      </c>
      <c r="E162">
        <v>4</v>
      </c>
      <c r="F162">
        <v>6</v>
      </c>
      <c r="G162">
        <v>5</v>
      </c>
      <c r="H162" s="1">
        <v>44547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>
        <v>564602</v>
      </c>
      <c r="B163" t="s">
        <v>144</v>
      </c>
      <c r="C163" t="s">
        <v>144</v>
      </c>
      <c r="D163" t="s">
        <v>15</v>
      </c>
      <c r="E163">
        <v>6</v>
      </c>
      <c r="F163">
        <v>6</v>
      </c>
      <c r="G163">
        <v>5</v>
      </c>
      <c r="H163" s="1">
        <v>44547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>
        <v>261810</v>
      </c>
      <c r="B164" t="s">
        <v>14</v>
      </c>
      <c r="C164" t="s">
        <v>144</v>
      </c>
      <c r="D164" t="s">
        <v>144</v>
      </c>
      <c r="E164">
        <v>4</v>
      </c>
      <c r="F164">
        <v>6</v>
      </c>
      <c r="G164">
        <v>6</v>
      </c>
      <c r="H164" s="1">
        <v>44547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>
        <v>16269</v>
      </c>
      <c r="B165" t="s">
        <v>13</v>
      </c>
      <c r="C165" t="s">
        <v>13</v>
      </c>
      <c r="D165" t="s">
        <v>15</v>
      </c>
      <c r="E165">
        <v>3</v>
      </c>
      <c r="F165">
        <v>3</v>
      </c>
      <c r="G165">
        <v>5</v>
      </c>
      <c r="H165" s="1">
        <v>44547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>
        <v>8649</v>
      </c>
      <c r="B166" t="s">
        <v>14</v>
      </c>
      <c r="C166" t="s">
        <v>7</v>
      </c>
      <c r="D166" t="s">
        <v>15</v>
      </c>
      <c r="E166">
        <v>4</v>
      </c>
      <c r="F166">
        <v>1</v>
      </c>
      <c r="G166">
        <v>5</v>
      </c>
      <c r="H166" s="1">
        <v>44547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>
        <v>131669</v>
      </c>
      <c r="B167" t="s">
        <v>14</v>
      </c>
      <c r="C167" t="s">
        <v>14</v>
      </c>
      <c r="D167" t="s">
        <v>7</v>
      </c>
      <c r="E167">
        <v>4</v>
      </c>
      <c r="F167">
        <v>4</v>
      </c>
      <c r="G167">
        <v>1</v>
      </c>
      <c r="H167" s="1">
        <v>44547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>
        <v>108020</v>
      </c>
      <c r="B168" t="s">
        <v>12</v>
      </c>
      <c r="C168" t="s">
        <v>14</v>
      </c>
      <c r="D168" t="s">
        <v>12</v>
      </c>
      <c r="E168">
        <v>2</v>
      </c>
      <c r="F168">
        <v>4</v>
      </c>
      <c r="G168">
        <v>2</v>
      </c>
      <c r="H168" s="1">
        <v>44547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>
        <v>1101354</v>
      </c>
      <c r="B169" t="s">
        <v>144</v>
      </c>
      <c r="C169" t="s">
        <v>144</v>
      </c>
      <c r="D169" t="s">
        <v>144</v>
      </c>
      <c r="E169">
        <v>6</v>
      </c>
      <c r="F169">
        <v>6</v>
      </c>
      <c r="G169">
        <v>6</v>
      </c>
      <c r="H169" s="1">
        <v>44547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>
        <v>121685</v>
      </c>
      <c r="B170" t="s">
        <v>12</v>
      </c>
      <c r="C170" t="s">
        <v>7</v>
      </c>
      <c r="D170" t="s">
        <v>7</v>
      </c>
      <c r="E170">
        <v>2</v>
      </c>
      <c r="F170">
        <v>1</v>
      </c>
      <c r="G170">
        <v>1</v>
      </c>
      <c r="H170" s="1">
        <v>44547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>
        <v>16294</v>
      </c>
      <c r="B171" t="s">
        <v>15</v>
      </c>
      <c r="C171" t="s">
        <v>13</v>
      </c>
      <c r="D171" t="s">
        <v>7</v>
      </c>
      <c r="E171">
        <v>5</v>
      </c>
      <c r="F171">
        <v>3</v>
      </c>
      <c r="G171">
        <v>1</v>
      </c>
      <c r="H171" s="1">
        <v>44547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>
        <v>2105</v>
      </c>
      <c r="B172" t="s">
        <v>12</v>
      </c>
      <c r="C172" t="s">
        <v>15</v>
      </c>
      <c r="D172" t="s">
        <v>13</v>
      </c>
      <c r="E172">
        <v>2</v>
      </c>
      <c r="F172">
        <v>5</v>
      </c>
      <c r="G172">
        <v>3</v>
      </c>
      <c r="H172" s="1">
        <v>44547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>
        <v>1876</v>
      </c>
      <c r="B173" t="s">
        <v>12</v>
      </c>
      <c r="C173" t="s">
        <v>13</v>
      </c>
      <c r="D173" t="s">
        <v>15</v>
      </c>
      <c r="E173">
        <v>2</v>
      </c>
      <c r="F173">
        <v>3</v>
      </c>
      <c r="G173">
        <v>5</v>
      </c>
      <c r="H173" s="1">
        <v>44547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>
        <v>10645</v>
      </c>
      <c r="B174" t="s">
        <v>12</v>
      </c>
      <c r="C174" t="s">
        <v>15</v>
      </c>
      <c r="D174" t="s">
        <v>7</v>
      </c>
      <c r="E174">
        <v>2</v>
      </c>
      <c r="F174">
        <v>5</v>
      </c>
      <c r="G174">
        <v>1</v>
      </c>
      <c r="H174" s="1">
        <v>44547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>
        <v>51766</v>
      </c>
      <c r="B175" t="s">
        <v>14</v>
      </c>
      <c r="C175" t="s">
        <v>7</v>
      </c>
      <c r="D175" t="s">
        <v>14</v>
      </c>
      <c r="E175">
        <v>4</v>
      </c>
      <c r="F175">
        <v>1</v>
      </c>
      <c r="G175">
        <v>4</v>
      </c>
      <c r="H175" s="1">
        <v>44547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>
        <v>58671</v>
      </c>
      <c r="B176" t="s">
        <v>15</v>
      </c>
      <c r="C176" t="s">
        <v>12</v>
      </c>
      <c r="D176" t="s">
        <v>14</v>
      </c>
      <c r="E176">
        <v>5</v>
      </c>
      <c r="F176">
        <v>2</v>
      </c>
      <c r="G176">
        <v>4</v>
      </c>
      <c r="H176" s="1">
        <v>44547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>
        <v>12804</v>
      </c>
      <c r="B177" t="s">
        <v>7</v>
      </c>
      <c r="C177" t="s">
        <v>14</v>
      </c>
      <c r="D177" t="s">
        <v>15</v>
      </c>
      <c r="E177">
        <v>1</v>
      </c>
      <c r="F177">
        <v>4</v>
      </c>
      <c r="G177">
        <v>5</v>
      </c>
      <c r="H177" s="1">
        <v>44547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>
        <v>273111</v>
      </c>
      <c r="B178" t="s">
        <v>12</v>
      </c>
      <c r="C178" t="s">
        <v>14</v>
      </c>
      <c r="D178" t="s">
        <v>145</v>
      </c>
      <c r="E178">
        <v>2</v>
      </c>
      <c r="F178">
        <v>4</v>
      </c>
      <c r="G178">
        <v>9</v>
      </c>
      <c r="H178" s="1">
        <v>44547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>
        <v>32452</v>
      </c>
      <c r="B179" t="s">
        <v>14</v>
      </c>
      <c r="C179" t="s">
        <v>7</v>
      </c>
      <c r="D179" t="s">
        <v>12</v>
      </c>
      <c r="E179">
        <v>4</v>
      </c>
      <c r="F179">
        <v>1</v>
      </c>
      <c r="G179">
        <v>2</v>
      </c>
      <c r="H179" s="1">
        <v>44547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>
        <v>23316</v>
      </c>
      <c r="B180" t="s">
        <v>144</v>
      </c>
      <c r="C180" t="s">
        <v>7</v>
      </c>
      <c r="D180" t="s">
        <v>14</v>
      </c>
      <c r="E180">
        <v>6</v>
      </c>
      <c r="F180">
        <v>1</v>
      </c>
      <c r="G180">
        <v>4</v>
      </c>
      <c r="H180" s="1">
        <v>44547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>
        <v>76121</v>
      </c>
      <c r="B181" t="s">
        <v>13</v>
      </c>
      <c r="C181" t="s">
        <v>14</v>
      </c>
      <c r="D181" t="s">
        <v>13</v>
      </c>
      <c r="E181">
        <v>3</v>
      </c>
      <c r="F181">
        <v>4</v>
      </c>
      <c r="G181">
        <v>3</v>
      </c>
      <c r="H181" s="1">
        <v>44547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>
        <v>11213</v>
      </c>
      <c r="B182" t="s">
        <v>7</v>
      </c>
      <c r="C182" t="s">
        <v>12</v>
      </c>
      <c r="D182" t="s">
        <v>15</v>
      </c>
      <c r="E182">
        <v>1</v>
      </c>
      <c r="F182">
        <v>2</v>
      </c>
      <c r="G182">
        <v>5</v>
      </c>
      <c r="H182" s="1">
        <v>44547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>
        <v>5978</v>
      </c>
      <c r="B183" t="s">
        <v>15</v>
      </c>
      <c r="C183" t="s">
        <v>13</v>
      </c>
      <c r="D183" t="s">
        <v>15</v>
      </c>
      <c r="E183">
        <v>5</v>
      </c>
      <c r="F183">
        <v>3</v>
      </c>
      <c r="G183">
        <v>5</v>
      </c>
      <c r="H183" s="1">
        <v>44547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>
        <v>9531</v>
      </c>
      <c r="B184" t="s">
        <v>15</v>
      </c>
      <c r="C184" t="s">
        <v>15</v>
      </c>
      <c r="D184" t="s">
        <v>7</v>
      </c>
      <c r="E184">
        <v>5</v>
      </c>
      <c r="F184">
        <v>5</v>
      </c>
      <c r="G184">
        <v>1</v>
      </c>
      <c r="H184" s="1">
        <v>44547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>
        <v>12939</v>
      </c>
      <c r="B185" t="s">
        <v>13</v>
      </c>
      <c r="C185" t="s">
        <v>15</v>
      </c>
      <c r="D185" t="s">
        <v>14</v>
      </c>
      <c r="E185">
        <v>3</v>
      </c>
      <c r="F185">
        <v>5</v>
      </c>
      <c r="G185">
        <v>4</v>
      </c>
      <c r="H185" s="1">
        <v>44547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>
        <v>12381</v>
      </c>
      <c r="B186" t="s">
        <v>14</v>
      </c>
      <c r="C186" t="s">
        <v>7</v>
      </c>
      <c r="D186" t="s">
        <v>144</v>
      </c>
      <c r="E186">
        <v>4</v>
      </c>
      <c r="F186">
        <v>1</v>
      </c>
      <c r="G186">
        <v>6</v>
      </c>
      <c r="H186" s="1">
        <v>44547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>
        <v>6430</v>
      </c>
      <c r="B187" t="s">
        <v>7</v>
      </c>
      <c r="C187" t="s">
        <v>12</v>
      </c>
      <c r="D187" t="s">
        <v>13</v>
      </c>
      <c r="E187">
        <v>1</v>
      </c>
      <c r="F187">
        <v>2</v>
      </c>
      <c r="G187">
        <v>3</v>
      </c>
      <c r="H187" s="1">
        <v>44547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>
        <v>449345</v>
      </c>
      <c r="B188" t="s">
        <v>15</v>
      </c>
      <c r="C188" t="s">
        <v>14</v>
      </c>
      <c r="D188" t="s">
        <v>145</v>
      </c>
      <c r="E188">
        <v>5</v>
      </c>
      <c r="F188">
        <v>4</v>
      </c>
      <c r="G188">
        <v>9</v>
      </c>
      <c r="H188" s="1">
        <v>44547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>
        <v>231733</v>
      </c>
      <c r="B189" t="s">
        <v>14</v>
      </c>
      <c r="C189" t="s">
        <v>13</v>
      </c>
      <c r="D189" t="s">
        <v>145</v>
      </c>
      <c r="E189">
        <v>4</v>
      </c>
      <c r="F189">
        <v>3</v>
      </c>
      <c r="G189">
        <v>9</v>
      </c>
      <c r="H189" s="1">
        <v>44547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>
        <v>66362</v>
      </c>
      <c r="B190" t="s">
        <v>144</v>
      </c>
      <c r="C190" t="s">
        <v>7</v>
      </c>
      <c r="D190" t="s">
        <v>145</v>
      </c>
      <c r="E190">
        <v>6</v>
      </c>
      <c r="F190">
        <v>1</v>
      </c>
      <c r="G190">
        <v>9</v>
      </c>
      <c r="H190" s="1">
        <v>44547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>
        <v>97798</v>
      </c>
      <c r="B191" t="s">
        <v>12</v>
      </c>
      <c r="C191" t="s">
        <v>12</v>
      </c>
      <c r="D191" t="s">
        <v>7</v>
      </c>
      <c r="E191">
        <v>2</v>
      </c>
      <c r="F191">
        <v>2</v>
      </c>
      <c r="G191">
        <v>1</v>
      </c>
      <c r="H191" s="1">
        <v>44547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>
        <v>11341</v>
      </c>
      <c r="B192" t="s">
        <v>7</v>
      </c>
      <c r="C192" t="s">
        <v>144</v>
      </c>
      <c r="D192" t="s">
        <v>145</v>
      </c>
      <c r="E192">
        <v>1</v>
      </c>
      <c r="F192">
        <v>6</v>
      </c>
      <c r="G192">
        <v>9</v>
      </c>
      <c r="H192" s="1">
        <v>44547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>
        <v>47883</v>
      </c>
      <c r="B193" t="s">
        <v>15</v>
      </c>
      <c r="C193" t="s">
        <v>14</v>
      </c>
      <c r="D193" t="s">
        <v>13</v>
      </c>
      <c r="E193">
        <v>5</v>
      </c>
      <c r="F193">
        <v>4</v>
      </c>
      <c r="G193">
        <v>3</v>
      </c>
      <c r="H193" s="1">
        <v>44547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>
        <v>58776</v>
      </c>
      <c r="B194" t="s">
        <v>14</v>
      </c>
      <c r="C194" t="s">
        <v>12</v>
      </c>
      <c r="D194" t="s">
        <v>144</v>
      </c>
      <c r="E194">
        <v>4</v>
      </c>
      <c r="F194">
        <v>2</v>
      </c>
      <c r="G194">
        <v>6</v>
      </c>
      <c r="H194" s="1">
        <v>44547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>
        <v>21695</v>
      </c>
      <c r="B195" t="s">
        <v>12</v>
      </c>
      <c r="C195" t="s">
        <v>144</v>
      </c>
      <c r="D195" t="s">
        <v>144</v>
      </c>
      <c r="E195">
        <v>2</v>
      </c>
      <c r="F195">
        <v>6</v>
      </c>
      <c r="G195">
        <v>6</v>
      </c>
      <c r="H195" s="1">
        <v>44547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>
        <v>15880</v>
      </c>
      <c r="B196" t="s">
        <v>13</v>
      </c>
      <c r="C196" t="s">
        <v>144</v>
      </c>
      <c r="D196" t="s">
        <v>145</v>
      </c>
      <c r="E196">
        <v>3</v>
      </c>
      <c r="F196">
        <v>6</v>
      </c>
      <c r="G196">
        <v>9</v>
      </c>
      <c r="H196" s="1">
        <v>44547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>
        <v>227446</v>
      </c>
      <c r="B197" t="s">
        <v>15</v>
      </c>
      <c r="C197" t="s">
        <v>144</v>
      </c>
      <c r="D197" t="s">
        <v>14</v>
      </c>
      <c r="E197">
        <v>5</v>
      </c>
      <c r="F197">
        <v>6</v>
      </c>
      <c r="G197">
        <v>4</v>
      </c>
      <c r="H197" s="1">
        <v>44547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>
        <v>56385</v>
      </c>
      <c r="B198" t="s">
        <v>12</v>
      </c>
      <c r="C198" t="s">
        <v>14</v>
      </c>
      <c r="D198" t="s">
        <v>7</v>
      </c>
      <c r="E198">
        <v>2</v>
      </c>
      <c r="F198">
        <v>4</v>
      </c>
      <c r="G198">
        <v>1</v>
      </c>
      <c r="H198" s="1">
        <v>44547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>
        <v>387958</v>
      </c>
      <c r="B199" t="s">
        <v>14</v>
      </c>
      <c r="C199" t="s">
        <v>15</v>
      </c>
      <c r="D199" t="s">
        <v>14</v>
      </c>
      <c r="E199">
        <v>4</v>
      </c>
      <c r="F199">
        <v>5</v>
      </c>
      <c r="G199">
        <v>4</v>
      </c>
      <c r="H199" s="1">
        <v>44547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>
        <v>17938</v>
      </c>
      <c r="B200" t="s">
        <v>14</v>
      </c>
      <c r="C200" t="s">
        <v>13</v>
      </c>
      <c r="D200" t="s">
        <v>12</v>
      </c>
      <c r="E200">
        <v>4</v>
      </c>
      <c r="F200">
        <v>3</v>
      </c>
      <c r="G200">
        <v>2</v>
      </c>
      <c r="H200" s="1">
        <v>44547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>
        <v>1880</v>
      </c>
      <c r="B201" t="s">
        <v>7</v>
      </c>
      <c r="C201" t="s">
        <v>15</v>
      </c>
      <c r="D201" t="s">
        <v>15</v>
      </c>
      <c r="E201">
        <v>1</v>
      </c>
      <c r="F201">
        <v>5</v>
      </c>
      <c r="G201">
        <v>5</v>
      </c>
      <c r="H201" s="1">
        <v>44547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>
        <v>30820</v>
      </c>
      <c r="B202" t="s">
        <v>14</v>
      </c>
      <c r="C202" t="s">
        <v>15</v>
      </c>
      <c r="D202" t="s">
        <v>7</v>
      </c>
      <c r="E202">
        <v>4</v>
      </c>
      <c r="F202">
        <v>5</v>
      </c>
      <c r="G202">
        <v>1</v>
      </c>
      <c r="H202" s="1">
        <v>44547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>
        <v>632827</v>
      </c>
      <c r="B203" t="s">
        <v>14</v>
      </c>
      <c r="C203" t="s">
        <v>144</v>
      </c>
      <c r="D203" t="s">
        <v>14</v>
      </c>
      <c r="E203">
        <v>4</v>
      </c>
      <c r="F203">
        <v>6</v>
      </c>
      <c r="G203">
        <v>4</v>
      </c>
      <c r="H203" s="1">
        <v>44547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>
        <v>68914</v>
      </c>
      <c r="B204" t="s">
        <v>7</v>
      </c>
      <c r="C204" t="s">
        <v>14</v>
      </c>
      <c r="D204" t="s">
        <v>14</v>
      </c>
      <c r="E204">
        <v>1</v>
      </c>
      <c r="F204">
        <v>4</v>
      </c>
      <c r="G204">
        <v>4</v>
      </c>
      <c r="H204" s="1">
        <v>44547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>
        <v>16331</v>
      </c>
      <c r="B205" t="s">
        <v>14</v>
      </c>
      <c r="C205" t="s">
        <v>13</v>
      </c>
      <c r="D205" t="s">
        <v>15</v>
      </c>
      <c r="E205">
        <v>4</v>
      </c>
      <c r="F205">
        <v>3</v>
      </c>
      <c r="G205">
        <v>5</v>
      </c>
      <c r="H205" s="1">
        <v>44547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>
        <v>3683</v>
      </c>
      <c r="B206" t="s">
        <v>7</v>
      </c>
      <c r="C206" t="s">
        <v>144</v>
      </c>
      <c r="D206" t="s">
        <v>12</v>
      </c>
      <c r="E206">
        <v>1</v>
      </c>
      <c r="F206">
        <v>6</v>
      </c>
      <c r="G206">
        <v>2</v>
      </c>
      <c r="H206" s="1">
        <v>44547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>
        <v>2587306</v>
      </c>
      <c r="B207" t="s">
        <v>144</v>
      </c>
      <c r="C207" t="s">
        <v>144</v>
      </c>
      <c r="D207" t="s">
        <v>14</v>
      </c>
      <c r="E207">
        <v>6</v>
      </c>
      <c r="F207">
        <v>6</v>
      </c>
      <c r="G207">
        <v>4</v>
      </c>
      <c r="H207" s="1">
        <v>44547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>
        <v>3266</v>
      </c>
      <c r="B208" t="s">
        <v>7</v>
      </c>
      <c r="C208" t="s">
        <v>15</v>
      </c>
      <c r="D208" t="s">
        <v>144</v>
      </c>
      <c r="E208">
        <v>1</v>
      </c>
      <c r="F208">
        <v>5</v>
      </c>
      <c r="G208">
        <v>6</v>
      </c>
      <c r="H208" s="1">
        <v>44547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>
        <v>95737</v>
      </c>
      <c r="B209" t="s">
        <v>7</v>
      </c>
      <c r="C209" t="s">
        <v>13</v>
      </c>
      <c r="D209" t="s">
        <v>145</v>
      </c>
      <c r="E209">
        <v>1</v>
      </c>
      <c r="F209">
        <v>3</v>
      </c>
      <c r="G209">
        <v>9</v>
      </c>
      <c r="H209" s="1">
        <v>44547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>
        <v>21557</v>
      </c>
      <c r="B210" t="s">
        <v>7</v>
      </c>
      <c r="C210" t="s">
        <v>14</v>
      </c>
      <c r="D210" t="s">
        <v>144</v>
      </c>
      <c r="E210">
        <v>1</v>
      </c>
      <c r="F210">
        <v>4</v>
      </c>
      <c r="G210">
        <v>6</v>
      </c>
      <c r="H210" s="1">
        <v>44547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>
        <v>101940</v>
      </c>
      <c r="B211" t="s">
        <v>7</v>
      </c>
      <c r="C211" t="s">
        <v>12</v>
      </c>
      <c r="D211" t="s">
        <v>145</v>
      </c>
      <c r="E211">
        <v>1</v>
      </c>
      <c r="F211">
        <v>2</v>
      </c>
      <c r="G211">
        <v>9</v>
      </c>
      <c r="H211" s="1">
        <v>44547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>
        <v>5183</v>
      </c>
      <c r="B212" t="s">
        <v>144</v>
      </c>
      <c r="C212" t="s">
        <v>13</v>
      </c>
      <c r="D212" t="s">
        <v>12</v>
      </c>
      <c r="E212">
        <v>6</v>
      </c>
      <c r="F212">
        <v>3</v>
      </c>
      <c r="G212">
        <v>2</v>
      </c>
      <c r="H212" s="1">
        <v>44547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>
        <v>66184</v>
      </c>
      <c r="B213" t="s">
        <v>7</v>
      </c>
      <c r="C213" t="s">
        <v>12</v>
      </c>
      <c r="D213" t="s">
        <v>12</v>
      </c>
      <c r="E213">
        <v>1</v>
      </c>
      <c r="F213">
        <v>2</v>
      </c>
      <c r="G213">
        <v>2</v>
      </c>
      <c r="H213" s="1">
        <v>44547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>
        <v>20713</v>
      </c>
      <c r="B214" t="s">
        <v>14</v>
      </c>
      <c r="C214" t="s">
        <v>13</v>
      </c>
      <c r="D214" t="s">
        <v>144</v>
      </c>
      <c r="E214">
        <v>4</v>
      </c>
      <c r="F214">
        <v>3</v>
      </c>
      <c r="G214">
        <v>6</v>
      </c>
      <c r="H214" s="1">
        <v>44547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>
        <v>225505</v>
      </c>
      <c r="B215" t="s">
        <v>14</v>
      </c>
      <c r="C215" t="s">
        <v>12</v>
      </c>
      <c r="D215" t="s">
        <v>145</v>
      </c>
      <c r="E215">
        <v>4</v>
      </c>
      <c r="F215">
        <v>2</v>
      </c>
      <c r="G215">
        <v>9</v>
      </c>
      <c r="H215" s="1">
        <v>44547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>
        <v>55752</v>
      </c>
      <c r="B216" t="s">
        <v>7</v>
      </c>
      <c r="C216" t="s">
        <v>12</v>
      </c>
      <c r="D216" t="s">
        <v>14</v>
      </c>
      <c r="E216">
        <v>1</v>
      </c>
      <c r="F216">
        <v>2</v>
      </c>
      <c r="G216">
        <v>4</v>
      </c>
      <c r="H216" s="1">
        <v>44547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>
        <v>65977</v>
      </c>
      <c r="B217" t="s">
        <v>13</v>
      </c>
      <c r="C217" t="s">
        <v>7</v>
      </c>
      <c r="D217" t="s">
        <v>7</v>
      </c>
      <c r="E217">
        <v>3</v>
      </c>
      <c r="F217">
        <v>1</v>
      </c>
      <c r="G217">
        <v>1</v>
      </c>
      <c r="H217" s="1">
        <v>44547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>
      <c r="A218">
        <v>22894</v>
      </c>
      <c r="B218" t="s">
        <v>15</v>
      </c>
      <c r="C218" t="s">
        <v>7</v>
      </c>
      <c r="D218" t="s">
        <v>14</v>
      </c>
      <c r="E218">
        <v>5</v>
      </c>
      <c r="F218">
        <v>1</v>
      </c>
      <c r="G218">
        <v>4</v>
      </c>
      <c r="H218" s="1">
        <v>44547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>
        <v>50914</v>
      </c>
      <c r="B219" t="s">
        <v>7</v>
      </c>
      <c r="C219" t="s">
        <v>13</v>
      </c>
      <c r="D219" t="s">
        <v>13</v>
      </c>
      <c r="E219">
        <v>1</v>
      </c>
      <c r="F219">
        <v>3</v>
      </c>
      <c r="G219">
        <v>3</v>
      </c>
      <c r="H219" s="1">
        <v>44547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>
      <c r="A220">
        <v>10562</v>
      </c>
      <c r="B220" t="s">
        <v>144</v>
      </c>
      <c r="C220" t="s">
        <v>145</v>
      </c>
      <c r="D220" t="s">
        <v>145</v>
      </c>
      <c r="E220">
        <v>6</v>
      </c>
      <c r="F220">
        <v>9</v>
      </c>
      <c r="G220">
        <v>9</v>
      </c>
      <c r="H220" s="1">
        <v>44547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>
        <v>534177</v>
      </c>
      <c r="B221" t="s">
        <v>144</v>
      </c>
      <c r="C221" t="s">
        <v>14</v>
      </c>
      <c r="D221" t="s">
        <v>144</v>
      </c>
      <c r="E221">
        <v>6</v>
      </c>
      <c r="F221">
        <v>4</v>
      </c>
      <c r="G221">
        <v>6</v>
      </c>
      <c r="H221" s="1">
        <v>44547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>
        <v>352563</v>
      </c>
      <c r="B222" t="s">
        <v>13</v>
      </c>
      <c r="C222" t="s">
        <v>14</v>
      </c>
      <c r="D222" t="s">
        <v>145</v>
      </c>
      <c r="E222">
        <v>3</v>
      </c>
      <c r="F222">
        <v>4</v>
      </c>
      <c r="G222">
        <v>9</v>
      </c>
      <c r="H222" s="1">
        <v>44547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>
        <v>33315</v>
      </c>
      <c r="B223" t="s">
        <v>15</v>
      </c>
      <c r="C223" t="s">
        <v>144</v>
      </c>
      <c r="D223" t="s">
        <v>12</v>
      </c>
      <c r="E223">
        <v>5</v>
      </c>
      <c r="F223">
        <v>6</v>
      </c>
      <c r="G223">
        <v>2</v>
      </c>
      <c r="H223" s="1">
        <v>44547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>
        <v>8298</v>
      </c>
      <c r="B224" t="s">
        <v>12</v>
      </c>
      <c r="C224" t="s">
        <v>144</v>
      </c>
      <c r="D224" t="s">
        <v>7</v>
      </c>
      <c r="E224">
        <v>2</v>
      </c>
      <c r="F224">
        <v>6</v>
      </c>
      <c r="G224">
        <v>1</v>
      </c>
      <c r="H224" s="1">
        <v>44547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>
        <v>568133</v>
      </c>
      <c r="B225" t="s">
        <v>144</v>
      </c>
      <c r="C225" t="s">
        <v>14</v>
      </c>
      <c r="D225" t="s">
        <v>145</v>
      </c>
      <c r="E225">
        <v>6</v>
      </c>
      <c r="F225">
        <v>4</v>
      </c>
      <c r="G225">
        <v>9</v>
      </c>
      <c r="H225" s="1">
        <v>44547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>
        <v>281347</v>
      </c>
      <c r="B226" t="s">
        <v>14</v>
      </c>
      <c r="C226" t="s">
        <v>14</v>
      </c>
      <c r="D226" t="s">
        <v>12</v>
      </c>
      <c r="E226">
        <v>4</v>
      </c>
      <c r="F226">
        <v>4</v>
      </c>
      <c r="G226">
        <v>2</v>
      </c>
      <c r="H226" s="1">
        <v>44547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>
        <v>75969</v>
      </c>
      <c r="B227" t="s">
        <v>12</v>
      </c>
      <c r="C227" t="s">
        <v>7</v>
      </c>
      <c r="D227" t="s">
        <v>145</v>
      </c>
      <c r="E227">
        <v>2</v>
      </c>
      <c r="F227">
        <v>1</v>
      </c>
      <c r="G227">
        <v>9</v>
      </c>
      <c r="H227" s="1">
        <v>44547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>
        <v>101787</v>
      </c>
      <c r="B228" t="s">
        <v>15</v>
      </c>
      <c r="C228" t="s">
        <v>144</v>
      </c>
      <c r="D228" t="s">
        <v>144</v>
      </c>
      <c r="E228">
        <v>5</v>
      </c>
      <c r="F228">
        <v>6</v>
      </c>
      <c r="G228">
        <v>6</v>
      </c>
      <c r="H228" s="1">
        <v>44547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>
        <v>18804</v>
      </c>
      <c r="B229" t="s">
        <v>12</v>
      </c>
      <c r="C229" t="s">
        <v>15</v>
      </c>
      <c r="D229" t="s">
        <v>12</v>
      </c>
      <c r="E229">
        <v>2</v>
      </c>
      <c r="F229">
        <v>5</v>
      </c>
      <c r="G229">
        <v>2</v>
      </c>
      <c r="H229" s="1">
        <v>44547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>
        <v>78023</v>
      </c>
      <c r="B230" t="s">
        <v>144</v>
      </c>
      <c r="C230" t="s">
        <v>14</v>
      </c>
      <c r="D230" t="s">
        <v>7</v>
      </c>
      <c r="E230">
        <v>6</v>
      </c>
      <c r="F230">
        <v>4</v>
      </c>
      <c r="G230">
        <v>1</v>
      </c>
      <c r="H230" s="1">
        <v>44547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>
      <c r="A231">
        <v>160931</v>
      </c>
      <c r="B231" t="s">
        <v>7</v>
      </c>
      <c r="C231" t="s">
        <v>7</v>
      </c>
      <c r="D231" t="s">
        <v>12</v>
      </c>
      <c r="E231">
        <v>1</v>
      </c>
      <c r="F231">
        <v>1</v>
      </c>
      <c r="G231">
        <v>2</v>
      </c>
      <c r="H231" s="1">
        <v>44547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>
      <c r="A232">
        <v>38674</v>
      </c>
      <c r="B232" t="s">
        <v>13</v>
      </c>
      <c r="C232" t="s">
        <v>7</v>
      </c>
      <c r="D232" t="s">
        <v>13</v>
      </c>
      <c r="E232">
        <v>3</v>
      </c>
      <c r="F232">
        <v>1</v>
      </c>
      <c r="G232">
        <v>3</v>
      </c>
      <c r="H232" s="1">
        <v>44547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>
        <v>5162</v>
      </c>
      <c r="B233" t="s">
        <v>15</v>
      </c>
      <c r="C233" t="s">
        <v>13</v>
      </c>
      <c r="D233" t="s">
        <v>12</v>
      </c>
      <c r="E233">
        <v>5</v>
      </c>
      <c r="F233">
        <v>3</v>
      </c>
      <c r="G233">
        <v>2</v>
      </c>
      <c r="H233" s="1">
        <v>44547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>
        <v>33979</v>
      </c>
      <c r="B234" t="s">
        <v>7</v>
      </c>
      <c r="C234" t="s">
        <v>14</v>
      </c>
      <c r="D234" t="s">
        <v>12</v>
      </c>
      <c r="E234">
        <v>1</v>
      </c>
      <c r="F234">
        <v>4</v>
      </c>
      <c r="G234">
        <v>2</v>
      </c>
      <c r="H234" s="1">
        <v>44547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>
        <v>17310</v>
      </c>
      <c r="B235" t="s">
        <v>13</v>
      </c>
      <c r="C235" t="s">
        <v>13</v>
      </c>
      <c r="D235" t="s">
        <v>12</v>
      </c>
      <c r="E235">
        <v>3</v>
      </c>
      <c r="F235">
        <v>3</v>
      </c>
      <c r="G235">
        <v>2</v>
      </c>
      <c r="H235" s="1">
        <v>44547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>
      <c r="A236">
        <v>6288</v>
      </c>
      <c r="B236" t="s">
        <v>12</v>
      </c>
      <c r="C236" t="s">
        <v>12</v>
      </c>
      <c r="D236" t="s">
        <v>13</v>
      </c>
      <c r="E236">
        <v>2</v>
      </c>
      <c r="F236">
        <v>2</v>
      </c>
      <c r="G236">
        <v>3</v>
      </c>
      <c r="H236" s="1">
        <v>44547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>
      <c r="A237">
        <v>551260</v>
      </c>
      <c r="B237" t="s">
        <v>14</v>
      </c>
      <c r="C237" t="s">
        <v>14</v>
      </c>
      <c r="D237" t="s">
        <v>144</v>
      </c>
      <c r="E237">
        <v>4</v>
      </c>
      <c r="F237">
        <v>4</v>
      </c>
      <c r="G237">
        <v>6</v>
      </c>
      <c r="H237" s="1">
        <v>44547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>
        <v>15575</v>
      </c>
      <c r="B238" t="s">
        <v>15</v>
      </c>
      <c r="C238" t="s">
        <v>7</v>
      </c>
      <c r="D238" t="s">
        <v>12</v>
      </c>
      <c r="E238">
        <v>5</v>
      </c>
      <c r="F238">
        <v>1</v>
      </c>
      <c r="G238">
        <v>2</v>
      </c>
      <c r="H238" s="1">
        <v>44547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>
        <v>116365</v>
      </c>
      <c r="B239" t="s">
        <v>144</v>
      </c>
      <c r="C239" t="s">
        <v>15</v>
      </c>
      <c r="D239" t="s">
        <v>7</v>
      </c>
      <c r="E239">
        <v>6</v>
      </c>
      <c r="F239">
        <v>5</v>
      </c>
      <c r="G239">
        <v>1</v>
      </c>
      <c r="H239" s="1">
        <v>44547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>
        <v>67803</v>
      </c>
      <c r="B240" t="s">
        <v>12</v>
      </c>
      <c r="C240" t="s">
        <v>7</v>
      </c>
      <c r="D240" t="s">
        <v>12</v>
      </c>
      <c r="E240">
        <v>2</v>
      </c>
      <c r="F240">
        <v>1</v>
      </c>
      <c r="G240">
        <v>2</v>
      </c>
      <c r="H240" s="1">
        <v>44547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>
        <v>37671</v>
      </c>
      <c r="B241" t="s">
        <v>15</v>
      </c>
      <c r="C241" t="s">
        <v>14</v>
      </c>
      <c r="D241" t="s">
        <v>7</v>
      </c>
      <c r="E241">
        <v>5</v>
      </c>
      <c r="F241">
        <v>4</v>
      </c>
      <c r="G241">
        <v>1</v>
      </c>
      <c r="H241" s="1">
        <v>44547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>
      <c r="A242">
        <v>156674</v>
      </c>
      <c r="B242" t="s">
        <v>7</v>
      </c>
      <c r="C242" t="s">
        <v>14</v>
      </c>
      <c r="D242" t="s">
        <v>145</v>
      </c>
      <c r="E242">
        <v>1</v>
      </c>
      <c r="F242">
        <v>4</v>
      </c>
      <c r="G242">
        <v>9</v>
      </c>
      <c r="H242" s="1">
        <v>44547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>
        <v>147552</v>
      </c>
      <c r="B243" t="s">
        <v>14</v>
      </c>
      <c r="C243" t="s">
        <v>13</v>
      </c>
      <c r="D243" t="s">
        <v>14</v>
      </c>
      <c r="E243">
        <v>4</v>
      </c>
      <c r="F243">
        <v>3</v>
      </c>
      <c r="G243">
        <v>4</v>
      </c>
      <c r="H243" s="1">
        <v>44547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>
      <c r="A244">
        <v>1810</v>
      </c>
      <c r="B244" t="s">
        <v>12</v>
      </c>
      <c r="C244" t="s">
        <v>144</v>
      </c>
      <c r="D244" t="s">
        <v>13</v>
      </c>
      <c r="E244">
        <v>2</v>
      </c>
      <c r="F244">
        <v>6</v>
      </c>
      <c r="G244">
        <v>3</v>
      </c>
      <c r="H244" s="1">
        <v>44547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>
      <c r="A245">
        <v>1889</v>
      </c>
      <c r="B245" t="s">
        <v>13</v>
      </c>
      <c r="C245" t="s">
        <v>12</v>
      </c>
      <c r="D245" t="s">
        <v>15</v>
      </c>
      <c r="E245">
        <v>3</v>
      </c>
      <c r="F245">
        <v>2</v>
      </c>
      <c r="G245">
        <v>5</v>
      </c>
      <c r="H245" s="1">
        <v>44547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>
      <c r="A246">
        <v>197582</v>
      </c>
      <c r="B246" t="s">
        <v>14</v>
      </c>
      <c r="C246" t="s">
        <v>12</v>
      </c>
      <c r="D246" t="s">
        <v>14</v>
      </c>
      <c r="E246">
        <v>4</v>
      </c>
      <c r="F246">
        <v>2</v>
      </c>
      <c r="G246">
        <v>4</v>
      </c>
      <c r="H246" s="1">
        <v>44547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>
      <c r="A247">
        <v>13233</v>
      </c>
      <c r="B247" t="s">
        <v>144</v>
      </c>
      <c r="C247" t="s">
        <v>7</v>
      </c>
      <c r="D247" t="s">
        <v>13</v>
      </c>
      <c r="E247">
        <v>6</v>
      </c>
      <c r="F247">
        <v>1</v>
      </c>
      <c r="G247">
        <v>3</v>
      </c>
      <c r="H247" s="1">
        <v>44547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>
      <c r="A248">
        <v>118864</v>
      </c>
      <c r="B248" t="s">
        <v>15</v>
      </c>
      <c r="C248" t="s">
        <v>15</v>
      </c>
      <c r="D248" t="s">
        <v>14</v>
      </c>
      <c r="E248">
        <v>5</v>
      </c>
      <c r="F248">
        <v>5</v>
      </c>
      <c r="G248">
        <v>4</v>
      </c>
      <c r="H248" s="1">
        <v>44547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>
      <c r="A249">
        <v>561185</v>
      </c>
      <c r="B249" t="s">
        <v>144</v>
      </c>
      <c r="C249" t="s">
        <v>144</v>
      </c>
      <c r="D249" t="s">
        <v>13</v>
      </c>
      <c r="E249">
        <v>6</v>
      </c>
      <c r="F249">
        <v>6</v>
      </c>
      <c r="G249">
        <v>3</v>
      </c>
      <c r="H249" s="1">
        <v>44547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>
      <c r="A250">
        <v>193054</v>
      </c>
      <c r="B250" t="s">
        <v>15</v>
      </c>
      <c r="C250" t="s">
        <v>14</v>
      </c>
      <c r="D250" t="s">
        <v>144</v>
      </c>
      <c r="E250">
        <v>5</v>
      </c>
      <c r="F250">
        <v>4</v>
      </c>
      <c r="G250">
        <v>6</v>
      </c>
      <c r="H250" s="1">
        <v>44547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>
      <c r="A251">
        <v>31929</v>
      </c>
      <c r="B251" t="s">
        <v>15</v>
      </c>
      <c r="C251" t="s">
        <v>12</v>
      </c>
      <c r="D251" t="s">
        <v>12</v>
      </c>
      <c r="E251">
        <v>5</v>
      </c>
      <c r="F251">
        <v>2</v>
      </c>
      <c r="G251">
        <v>2</v>
      </c>
      <c r="H251" s="1">
        <v>44547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>
      <c r="A252">
        <v>620112</v>
      </c>
      <c r="B252" t="s">
        <v>144</v>
      </c>
      <c r="C252" t="s">
        <v>144</v>
      </c>
      <c r="D252" t="s">
        <v>7</v>
      </c>
      <c r="E252">
        <v>6</v>
      </c>
      <c r="F252">
        <v>6</v>
      </c>
      <c r="G252">
        <v>1</v>
      </c>
      <c r="H252" s="1">
        <v>44547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>
      <c r="A253">
        <v>53335</v>
      </c>
      <c r="B253" t="s">
        <v>12</v>
      </c>
      <c r="C253" t="s">
        <v>144</v>
      </c>
      <c r="D253" t="s">
        <v>14</v>
      </c>
      <c r="E253">
        <v>2</v>
      </c>
      <c r="F253">
        <v>6</v>
      </c>
      <c r="G253">
        <v>4</v>
      </c>
      <c r="H253" s="1">
        <v>44547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>
      <c r="A254">
        <v>39952</v>
      </c>
      <c r="B254" t="s">
        <v>144</v>
      </c>
      <c r="C254" t="s">
        <v>12</v>
      </c>
      <c r="D254" t="s">
        <v>12</v>
      </c>
      <c r="E254">
        <v>6</v>
      </c>
      <c r="F254">
        <v>2</v>
      </c>
      <c r="G254">
        <v>2</v>
      </c>
      <c r="H254" s="1">
        <v>44547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>
      <c r="A255">
        <v>152270</v>
      </c>
      <c r="B255" t="s">
        <v>144</v>
      </c>
      <c r="C255" t="s">
        <v>14</v>
      </c>
      <c r="D255" t="s">
        <v>12</v>
      </c>
      <c r="E255">
        <v>6</v>
      </c>
      <c r="F255">
        <v>4</v>
      </c>
      <c r="G255">
        <v>2</v>
      </c>
      <c r="H255" s="1">
        <v>44547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>
      <c r="A256">
        <v>23523</v>
      </c>
      <c r="B256" t="s">
        <v>7</v>
      </c>
      <c r="C256" t="s">
        <v>7</v>
      </c>
      <c r="D256" t="s">
        <v>15</v>
      </c>
      <c r="E256">
        <v>1</v>
      </c>
      <c r="F256">
        <v>1</v>
      </c>
      <c r="G256">
        <v>5</v>
      </c>
      <c r="H256" s="1">
        <v>44547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>
      <c r="A257">
        <v>69421</v>
      </c>
      <c r="B257" t="s">
        <v>7</v>
      </c>
      <c r="C257" t="s">
        <v>7</v>
      </c>
      <c r="D257" t="s">
        <v>13</v>
      </c>
      <c r="E257">
        <v>1</v>
      </c>
      <c r="F257">
        <v>1</v>
      </c>
      <c r="G257">
        <v>3</v>
      </c>
      <c r="H257" s="1">
        <v>44547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>
      <c r="A258">
        <v>4809</v>
      </c>
      <c r="B258" t="s">
        <v>13</v>
      </c>
      <c r="C258" t="s">
        <v>12</v>
      </c>
      <c r="D258" t="s">
        <v>13</v>
      </c>
      <c r="E258">
        <v>3</v>
      </c>
      <c r="F258">
        <v>2</v>
      </c>
      <c r="G258">
        <v>3</v>
      </c>
      <c r="H258" s="1">
        <v>44547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>
      <c r="A259">
        <v>3151</v>
      </c>
      <c r="B259" t="s">
        <v>13</v>
      </c>
      <c r="C259" t="s">
        <v>15</v>
      </c>
      <c r="D259" t="s">
        <v>144</v>
      </c>
      <c r="E259">
        <v>3</v>
      </c>
      <c r="F259">
        <v>5</v>
      </c>
      <c r="G259">
        <v>6</v>
      </c>
      <c r="H259" s="1">
        <v>44547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8:19"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8:19"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8:19"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8:19"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8:19"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8:19"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8:19"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8:19"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8:19"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8:19"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8:19"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8:19"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8:19"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8:19"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8:19"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8:19"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8:19"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8:19"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8:19"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8:19"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8:19"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8:19"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8:19"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8:19"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8:19"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8:19"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8:19"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8:19"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8:19"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8:19"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8:19"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8:19"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8:19"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8:19"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8:19"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8:19"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8:19"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8:19"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8:19"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8:19"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8:19"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8:19"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8:19"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8:19"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8:19"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8:19"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8:19"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8:19"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9:19"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9:19"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9:19"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9:19"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9:19"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9:19"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9:19"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9:19"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9:19"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9:19"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9:19"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9:19"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9:19"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9:19"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9:19"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9:19"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9:19"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9:19"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9:19"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9:19"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9:19"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9:19"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9:19"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9:19"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9:19"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9:19"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9:19"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9:19"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9:19"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9:19"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9:19"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9:19"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9:19"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9:19"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9:19"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9:19"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9:19"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9:19"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9:19"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9:19"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9:19"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9:19"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9:19"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9:19"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9:19"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9:19"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9:19"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9:19"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9:19"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9:19"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9:19"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9:19"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9:19"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9:19"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9:19"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9:19"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9:19"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9:19"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9:19"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9:19"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9:19"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9:19"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9:19"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9:19"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9:19"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9:19"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9:19"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9:19"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9:19"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9:19"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9:19"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9:19"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9:19"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9:19"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9:19"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9:19"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9:19"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9:19"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9:19"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</sheetData>
  <pageMargins left="0.7" right="0.7" top="0.75" bottom="0.75" header="0.3" footer="0.3"/>
  <drawing r:id="rId10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130E-5433-B84B-879B-AF37D4119016}">
  <dimension ref="A2:G24"/>
  <sheetViews>
    <sheetView zoomScale="118" workbookViewId="0">
      <selection activeCell="I17" sqref="I17"/>
    </sheetView>
  </sheetViews>
  <sheetFormatPr baseColWidth="10" defaultColWidth="10.83203125" defaultRowHeight="16"/>
  <cols>
    <col min="1" max="1" width="19.1640625" style="6" customWidth="1"/>
    <col min="2" max="2" width="20" style="6" bestFit="1" customWidth="1"/>
    <col min="3" max="3" width="13.83203125" style="6" customWidth="1"/>
    <col min="4" max="4" width="10.83203125" style="6"/>
    <col min="5" max="5" width="19.1640625" style="6" customWidth="1"/>
    <col min="6" max="6" width="20" style="6" bestFit="1" customWidth="1"/>
    <col min="7" max="7" width="13.83203125" style="6" customWidth="1"/>
    <col min="8" max="16384" width="10.83203125" style="6"/>
  </cols>
  <sheetData>
    <row r="2" spans="1:7">
      <c r="E2" s="6" t="s">
        <v>174</v>
      </c>
    </row>
    <row r="4" spans="1:7" ht="35" thickBot="1">
      <c r="A4" s="137" t="s">
        <v>175</v>
      </c>
      <c r="B4" s="137" t="s">
        <v>176</v>
      </c>
      <c r="C4" s="137" t="s">
        <v>177</v>
      </c>
      <c r="E4" s="137" t="s">
        <v>175</v>
      </c>
      <c r="F4" s="137" t="s">
        <v>176</v>
      </c>
      <c r="G4" s="137" t="s">
        <v>177</v>
      </c>
    </row>
    <row r="5" spans="1:7">
      <c r="A5" s="292" t="str">
        <f>E5</f>
        <v>High Value</v>
      </c>
      <c r="B5" s="138" t="str">
        <f>F5</f>
        <v>High Value</v>
      </c>
      <c r="C5" s="140">
        <f>'(7) Transitions (data)'!Z4</f>
        <v>0.6148415836968969</v>
      </c>
      <c r="E5" s="292" t="str">
        <f>'(7) Transitions (data)'!AD4</f>
        <v>High Value</v>
      </c>
      <c r="F5" s="138" t="str">
        <f>'(7) Transitions (data)'!AE4</f>
        <v>High Value</v>
      </c>
      <c r="G5" s="140">
        <f>'(7) Transitions (data)'!AH4</f>
        <v>0.40558659727373325</v>
      </c>
    </row>
    <row r="6" spans="1:7">
      <c r="A6" s="293"/>
      <c r="B6" s="138" t="str">
        <f t="shared" ref="B6:B24" si="0">F6</f>
        <v>Occasional High Spend</v>
      </c>
      <c r="C6" s="139">
        <f>'(7) Transitions (data)'!Z5</f>
        <v>0.10970434499970394</v>
      </c>
      <c r="E6" s="293"/>
      <c r="F6" s="138" t="str">
        <f>'(7) Transitions (data)'!AE5</f>
        <v>Occasional High Spend</v>
      </c>
      <c r="G6" s="139">
        <f>'(7) Transitions (data)'!AH5</f>
        <v>9.3032637377336233E-2</v>
      </c>
    </row>
    <row r="7" spans="1:7">
      <c r="A7" s="293"/>
      <c r="B7" s="138" t="str">
        <f t="shared" si="0"/>
        <v>Frequent Low Spend</v>
      </c>
      <c r="C7" s="139">
        <f>'(7) Transitions (data)'!Z6</f>
        <v>7.3203525485566856E-2</v>
      </c>
      <c r="E7" s="293"/>
      <c r="F7" s="138" t="str">
        <f>'(7) Transitions (data)'!AE6</f>
        <v>Frequent Low Spend</v>
      </c>
      <c r="G7" s="139">
        <f>'(7) Transitions (data)'!AH6</f>
        <v>5.8246896165959364E-2</v>
      </c>
    </row>
    <row r="8" spans="1:7">
      <c r="A8" s="293"/>
      <c r="B8" s="138" t="str">
        <f t="shared" si="0"/>
        <v>Lower Value</v>
      </c>
      <c r="C8" s="139">
        <f>'(7) Transitions (data)'!Z7</f>
        <v>8.4137834592945243E-2</v>
      </c>
      <c r="E8" s="293"/>
      <c r="F8" s="138" t="str">
        <f>'(7) Transitions (data)'!AE7</f>
        <v>Lower Value</v>
      </c>
      <c r="G8" s="139">
        <f>'(7) Transitions (data)'!AH7</f>
        <v>0.10871262327176331</v>
      </c>
    </row>
    <row r="9" spans="1:7">
      <c r="A9" s="294"/>
      <c r="B9" s="138" t="str">
        <f t="shared" si="0"/>
        <v>Lapsing</v>
      </c>
      <c r="C9" s="139">
        <f>'(7) Transitions (data)'!Z8</f>
        <v>5.5047602369976932E-2</v>
      </c>
      <c r="E9" s="294"/>
      <c r="F9" s="138" t="str">
        <f>'(7) Transitions (data)'!AE8</f>
        <v>Lapsing</v>
      </c>
      <c r="G9" s="139">
        <f>'(7) Transitions (data)'!AH8</f>
        <v>4.8251395357320911E-2</v>
      </c>
    </row>
    <row r="10" spans="1:7">
      <c r="A10" s="295" t="str">
        <f>E10</f>
        <v>Occasional High Spend</v>
      </c>
      <c r="B10" s="138" t="str">
        <f t="shared" si="0"/>
        <v>High Value</v>
      </c>
      <c r="C10" s="139">
        <f>'(7) Transitions (data)'!Z11</f>
        <v>0.25771341483645921</v>
      </c>
      <c r="E10" s="295" t="str">
        <f>'(7) Transitions (data)'!AD11</f>
        <v>Occasional High Spend</v>
      </c>
      <c r="F10" s="138" t="str">
        <f>'(7) Transitions (data)'!AE10</f>
        <v>High Value</v>
      </c>
      <c r="G10" s="139">
        <f>'(7) Transitions (data)'!AH10</f>
        <v>0.1212968899979569</v>
      </c>
    </row>
    <row r="11" spans="1:7">
      <c r="A11" s="296"/>
      <c r="B11" s="138" t="str">
        <f t="shared" si="0"/>
        <v>Occasional High Spend</v>
      </c>
      <c r="C11" s="140">
        <f>'(7) Transitions (data)'!Z12</f>
        <v>2.8872633485884418E-2</v>
      </c>
      <c r="E11" s="296"/>
      <c r="F11" s="138" t="str">
        <f>'(7) Transitions (data)'!AE11</f>
        <v>Occasional High Spend</v>
      </c>
      <c r="G11" s="140">
        <f>'(7) Transitions (data)'!AH11</f>
        <v>0.15824564514477921</v>
      </c>
    </row>
    <row r="12" spans="1:7">
      <c r="A12" s="296"/>
      <c r="B12" s="138" t="str">
        <f t="shared" si="0"/>
        <v>Frequent Low Spend</v>
      </c>
      <c r="C12" s="139">
        <f>'(7) Transitions (data)'!Z13</f>
        <v>0.31436155270311822</v>
      </c>
      <c r="E12" s="296"/>
      <c r="F12" s="138" t="str">
        <f>'(7) Transitions (data)'!AE12</f>
        <v>Frequent Low Spend</v>
      </c>
      <c r="G12" s="139">
        <f>'(7) Transitions (data)'!AH12</f>
        <v>2.3768007185527178E-2</v>
      </c>
    </row>
    <row r="13" spans="1:7">
      <c r="A13" s="296"/>
      <c r="B13" s="138" t="str">
        <f t="shared" si="0"/>
        <v>Lower Value</v>
      </c>
      <c r="C13" s="139">
        <f>'(7) Transitions (data)'!Z14</f>
        <v>0.1012915598477291</v>
      </c>
      <c r="E13" s="296"/>
      <c r="F13" s="138" t="str">
        <f>'(7) Transitions (data)'!AE13</f>
        <v>Lower Value</v>
      </c>
      <c r="G13" s="139">
        <f>'(7) Transitions (data)'!AH13</f>
        <v>0.25778421402728324</v>
      </c>
    </row>
    <row r="14" spans="1:7">
      <c r="A14" s="297"/>
      <c r="B14" s="138" t="str">
        <f t="shared" si="0"/>
        <v>Lapsing</v>
      </c>
      <c r="C14" s="139">
        <f>'(7) Transitions (data)'!Z15</f>
        <v>0.14386724737828172</v>
      </c>
      <c r="E14" s="297"/>
      <c r="F14" s="138" t="str">
        <f>'(7) Transitions (data)'!AE14</f>
        <v>Lapsing</v>
      </c>
      <c r="G14" s="139">
        <f>'(7) Transitions (data)'!AH14</f>
        <v>7.8648027813506952E-2</v>
      </c>
    </row>
    <row r="15" spans="1:7">
      <c r="A15" s="298" t="str">
        <f>E15</f>
        <v>Frequent Low Spend</v>
      </c>
      <c r="B15" s="138" t="str">
        <f t="shared" si="0"/>
        <v>High Value</v>
      </c>
      <c r="C15" s="139">
        <f>'(7) Transitions (data)'!Z18</f>
        <v>0.42961431692359714</v>
      </c>
      <c r="E15" s="298" t="str">
        <f>'(7) Transitions (data)'!AD18</f>
        <v>Frequent Low Spend</v>
      </c>
      <c r="F15" s="138" t="str">
        <f>'(7) Transitions (data)'!AE16</f>
        <v>High Value</v>
      </c>
      <c r="G15" s="139">
        <f>'(7) Transitions (data)'!AH16</f>
        <v>7.3042978356453139E-2</v>
      </c>
    </row>
    <row r="16" spans="1:7">
      <c r="A16" s="299"/>
      <c r="B16" s="138" t="str">
        <f t="shared" si="0"/>
        <v>Occasional High Spend</v>
      </c>
      <c r="C16" s="139">
        <f>'(7) Transitions (data)'!Z19</f>
        <v>0.23359408120108374</v>
      </c>
      <c r="E16" s="299"/>
      <c r="F16" s="138" t="str">
        <f>'(7) Transitions (data)'!AE17</f>
        <v>Occasional High Spend</v>
      </c>
      <c r="G16" s="139">
        <f>'(7) Transitions (data)'!AH17</f>
        <v>2.0803517881159979E-2</v>
      </c>
    </row>
    <row r="17" spans="1:7">
      <c r="A17" s="299"/>
      <c r="B17" s="138" t="str">
        <f t="shared" si="0"/>
        <v>Frequent Low Spend</v>
      </c>
      <c r="C17" s="139">
        <f>'(7) Transitions (data)'!Z20</f>
        <v>8.9645683292952388E-2</v>
      </c>
      <c r="E17" s="299"/>
      <c r="F17" s="138" t="str">
        <f>'(7) Transitions (data)'!AE18</f>
        <v>Frequent Low Spend</v>
      </c>
      <c r="G17" s="140">
        <f>'(7) Transitions (data)'!AH18</f>
        <v>0.22711706820254585</v>
      </c>
    </row>
    <row r="18" spans="1:7">
      <c r="A18" s="299"/>
      <c r="B18" s="138" t="str">
        <f t="shared" si="0"/>
        <v>Lower Value</v>
      </c>
      <c r="C18" s="139">
        <f>'(7) Transitions (data)'!Z21</f>
        <v>0.10269737450328947</v>
      </c>
      <c r="E18" s="299"/>
      <c r="F18" s="138" t="str">
        <f>'(7) Transitions (data)'!AE19</f>
        <v>Lower Value</v>
      </c>
      <c r="G18" s="139">
        <f>'(7) Transitions (data)'!AH19</f>
        <v>0.19027188650635649</v>
      </c>
    </row>
    <row r="19" spans="1:7">
      <c r="A19" s="300"/>
      <c r="B19" s="138" t="str">
        <f t="shared" si="0"/>
        <v>Lapsing</v>
      </c>
      <c r="C19" s="139">
        <f>'(7) Transitions (data)'!Z22</f>
        <v>3.2166044001354387E-2</v>
      </c>
      <c r="E19" s="300"/>
      <c r="F19" s="138" t="str">
        <f>'(7) Transitions (data)'!AE20</f>
        <v>Lapsing</v>
      </c>
      <c r="G19" s="139">
        <f>'(7) Transitions (data)'!AH20</f>
        <v>6.4379577511557373E-2</v>
      </c>
    </row>
    <row r="20" spans="1:7">
      <c r="A20" s="301" t="str">
        <f>E20</f>
        <v>Lower Value</v>
      </c>
      <c r="B20" s="138" t="str">
        <f t="shared" si="0"/>
        <v>High Value</v>
      </c>
      <c r="C20" s="140">
        <f>'(7) Transitions (data)'!Z25</f>
        <v>0.45566106264813605</v>
      </c>
      <c r="E20" s="301" t="str">
        <f>'(7) Transitions (data)'!AD25</f>
        <v>Lower Value</v>
      </c>
      <c r="F20" s="138" t="str">
        <f>'(7) Transitions (data)'!AE22</f>
        <v>High Value</v>
      </c>
      <c r="G20" s="139">
        <f>'(7) Transitions (data)'!AH22</f>
        <v>3.2276025898375402E-2</v>
      </c>
    </row>
    <row r="21" spans="1:7">
      <c r="A21" s="302"/>
      <c r="B21" s="138" t="str">
        <f t="shared" si="0"/>
        <v>Occasional High Spend</v>
      </c>
      <c r="C21" s="139">
        <f>'(7) Transitions (data)'!Z26</f>
        <v>0.12821867339755919</v>
      </c>
      <c r="E21" s="302"/>
      <c r="F21" s="138" t="str">
        <f>'(7) Transitions (data)'!AE23</f>
        <v>Occasional High Spend</v>
      </c>
      <c r="G21" s="139">
        <f>'(7) Transitions (data)'!AH23</f>
        <v>5.2809373842259699E-2</v>
      </c>
    </row>
    <row r="22" spans="1:7">
      <c r="A22" s="302"/>
      <c r="B22" s="138" t="str">
        <f t="shared" si="0"/>
        <v>Frequent Low Spend</v>
      </c>
      <c r="C22" s="139">
        <f>'(7) Transitions (data)'!Z27</f>
        <v>0.24772875692607255</v>
      </c>
      <c r="E22" s="302"/>
      <c r="F22" s="138" t="str">
        <f>'(7) Transitions (data)'!AE24</f>
        <v>Frequent Low Spend</v>
      </c>
      <c r="G22" s="139">
        <f>'(7) Transitions (data)'!AH24</f>
        <v>4.2266473456630226E-2</v>
      </c>
    </row>
    <row r="23" spans="1:7">
      <c r="A23" s="302"/>
      <c r="B23" s="138" t="str">
        <f t="shared" si="0"/>
        <v>Lower Value</v>
      </c>
      <c r="C23" s="139">
        <f>'(7) Transitions (data)'!Z28</f>
        <v>1.1885731357863687E-2</v>
      </c>
      <c r="E23" s="302"/>
      <c r="F23" s="138" t="str">
        <f>'(7) Transitions (data)'!AE25</f>
        <v>Lower Value</v>
      </c>
      <c r="G23" s="140">
        <f>'(7) Transitions (data)'!AH25</f>
        <v>0.32398106166021912</v>
      </c>
    </row>
    <row r="24" spans="1:7">
      <c r="A24" s="303"/>
      <c r="B24" s="138" t="str">
        <f t="shared" si="0"/>
        <v>Lapsing</v>
      </c>
      <c r="C24" s="139">
        <f>'(7) Transitions (data)'!Z29</f>
        <v>4.264092514756828E-2</v>
      </c>
      <c r="E24" s="303"/>
      <c r="F24" s="138" t="str">
        <f>'(7) Transitions (data)'!AE26</f>
        <v>Lapsing</v>
      </c>
      <c r="G24" s="139">
        <f>'(7) Transitions (data)'!AH26</f>
        <v>9.8159391651457983E-2</v>
      </c>
    </row>
  </sheetData>
  <mergeCells count="8">
    <mergeCell ref="E5:E9"/>
    <mergeCell ref="E10:E14"/>
    <mergeCell ref="E15:E19"/>
    <mergeCell ref="E20:E24"/>
    <mergeCell ref="A5:A9"/>
    <mergeCell ref="A10:A14"/>
    <mergeCell ref="A15:A19"/>
    <mergeCell ref="A20:A24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8BDA-1888-BF4B-AF80-4D42DA82E692}">
  <dimension ref="A1:AM85"/>
  <sheetViews>
    <sheetView zoomScale="94" workbookViewId="0">
      <selection activeCell="AG45" sqref="AG45"/>
    </sheetView>
  </sheetViews>
  <sheetFormatPr baseColWidth="10" defaultColWidth="10.83203125" defaultRowHeight="16"/>
  <cols>
    <col min="1" max="1" width="14" style="6" bestFit="1" customWidth="1"/>
    <col min="2" max="2" width="31.1640625" style="6" bestFit="1" customWidth="1"/>
    <col min="3" max="3" width="21" style="6" bestFit="1" customWidth="1"/>
    <col min="4" max="4" width="13.5" style="6" bestFit="1" customWidth="1"/>
    <col min="5" max="5" width="12.5" style="6" bestFit="1" customWidth="1"/>
    <col min="6" max="6" width="17.83203125" style="6" bestFit="1" customWidth="1"/>
    <col min="7" max="7" width="7" style="6" bestFit="1" customWidth="1"/>
    <col min="8" max="9" width="10.83203125" style="6"/>
    <col min="10" max="10" width="31.1640625" style="6" bestFit="1" customWidth="1"/>
    <col min="11" max="11" width="7" style="6" bestFit="1" customWidth="1"/>
    <col min="12" max="13" width="10.83203125" style="6"/>
    <col min="14" max="14" width="24.33203125" style="6" bestFit="1" customWidth="1"/>
    <col min="15" max="19" width="22.83203125" style="6" bestFit="1" customWidth="1"/>
    <col min="20" max="20" width="6.83203125" style="6" bestFit="1" customWidth="1"/>
    <col min="21" max="21" width="10.6640625" style="6" bestFit="1" customWidth="1"/>
    <col min="22" max="22" width="6.83203125" style="6" bestFit="1" customWidth="1"/>
    <col min="23" max="23" width="36" style="6" bestFit="1" customWidth="1"/>
    <col min="24" max="24" width="29" style="6" bestFit="1" customWidth="1"/>
    <col min="25" max="25" width="21" style="6" bestFit="1" customWidth="1"/>
    <col min="26" max="26" width="16.6640625" style="6" bestFit="1" customWidth="1"/>
    <col min="27" max="27" width="14.83203125" style="6" bestFit="1" customWidth="1"/>
    <col min="28" max="28" width="10.83203125" style="6"/>
    <col min="29" max="29" width="20.83203125" style="6" customWidth="1"/>
    <col min="30" max="30" width="29" style="6" bestFit="1" customWidth="1"/>
    <col min="31" max="31" width="21" style="6" bestFit="1" customWidth="1"/>
    <col min="32" max="32" width="16.6640625" style="6" bestFit="1" customWidth="1"/>
    <col min="33" max="33" width="14.83203125" style="6" bestFit="1" customWidth="1"/>
    <col min="34" max="34" width="18.5" style="6" customWidth="1"/>
    <col min="35" max="35" width="32.33203125" style="6" bestFit="1" customWidth="1"/>
    <col min="36" max="36" width="20.5" style="6" bestFit="1" customWidth="1"/>
    <col min="37" max="37" width="15.83203125" style="6" bestFit="1" customWidth="1"/>
    <col min="38" max="39" width="14.33203125" style="6" bestFit="1" customWidth="1"/>
    <col min="40" max="16384" width="10.83203125" style="6"/>
  </cols>
  <sheetData>
    <row r="1" spans="1:27">
      <c r="A1" s="57" t="s">
        <v>30</v>
      </c>
      <c r="B1" s="57" t="s">
        <v>178</v>
      </c>
      <c r="C1" s="57" t="s">
        <v>179</v>
      </c>
      <c r="D1" s="57" t="s">
        <v>180</v>
      </c>
      <c r="E1" s="57" t="s">
        <v>57</v>
      </c>
      <c r="F1" s="57" t="s">
        <v>139</v>
      </c>
      <c r="G1" s="6" t="s">
        <v>40</v>
      </c>
    </row>
    <row r="2" spans="1:27">
      <c r="A2" s="58">
        <v>44134</v>
      </c>
      <c r="B2" s="57" t="s">
        <v>181</v>
      </c>
      <c r="C2" s="57" t="s">
        <v>182</v>
      </c>
      <c r="D2" s="57">
        <v>4</v>
      </c>
      <c r="E2" s="57" t="s">
        <v>61</v>
      </c>
      <c r="F2" s="57">
        <v>599513</v>
      </c>
      <c r="G2" s="6">
        <f>VLOOKUP(B2,$J$4:$K$12, 2, FALSE)</f>
        <v>4</v>
      </c>
      <c r="N2" s="6" t="s">
        <v>57</v>
      </c>
      <c r="O2" s="6" t="s">
        <v>59</v>
      </c>
    </row>
    <row r="3" spans="1:27">
      <c r="A3" s="58">
        <v>44498</v>
      </c>
      <c r="B3" s="57" t="s">
        <v>183</v>
      </c>
      <c r="C3" s="57" t="s">
        <v>184</v>
      </c>
      <c r="D3" s="57">
        <v>2</v>
      </c>
      <c r="E3" s="57" t="s">
        <v>59</v>
      </c>
      <c r="F3" s="57">
        <v>2124657</v>
      </c>
      <c r="G3" s="6">
        <f t="shared" ref="G3:G66" si="0">VLOOKUP(B3,$J$4:$K$12, 2, FALSE)</f>
        <v>5</v>
      </c>
    </row>
    <row r="4" spans="1:27">
      <c r="A4" s="58">
        <v>44498</v>
      </c>
      <c r="B4" s="57" t="s">
        <v>44</v>
      </c>
      <c r="C4" s="57" t="s">
        <v>184</v>
      </c>
      <c r="D4" s="57">
        <v>2</v>
      </c>
      <c r="E4" s="57" t="s">
        <v>59</v>
      </c>
      <c r="F4" s="57">
        <v>973024</v>
      </c>
      <c r="G4" s="6">
        <f t="shared" si="0"/>
        <v>1</v>
      </c>
      <c r="J4" s="6" t="s">
        <v>39</v>
      </c>
      <c r="K4" s="6" t="s">
        <v>40</v>
      </c>
      <c r="N4" s="6" t="s">
        <v>143</v>
      </c>
      <c r="P4" s="6" t="s">
        <v>180</v>
      </c>
      <c r="Q4" s="6" t="s">
        <v>179</v>
      </c>
    </row>
    <row r="5" spans="1:27">
      <c r="A5" s="58">
        <v>44407</v>
      </c>
      <c r="B5" s="57" t="s">
        <v>38</v>
      </c>
      <c r="C5" s="57" t="s">
        <v>182</v>
      </c>
      <c r="D5" s="57">
        <v>4</v>
      </c>
      <c r="E5" s="57" t="s">
        <v>115</v>
      </c>
      <c r="F5" s="57">
        <v>667924</v>
      </c>
      <c r="G5" s="6">
        <f t="shared" si="0"/>
        <v>6</v>
      </c>
      <c r="J5" s="6" t="s">
        <v>33</v>
      </c>
      <c r="K5" s="6">
        <v>0</v>
      </c>
      <c r="P5" s="6">
        <v>1</v>
      </c>
      <c r="Q5" s="6">
        <v>2</v>
      </c>
      <c r="R5" s="6">
        <v>3</v>
      </c>
      <c r="S5" s="6">
        <v>4</v>
      </c>
    </row>
    <row r="6" spans="1:27" ht="25" customHeight="1" thickBot="1">
      <c r="A6" s="58">
        <v>44498</v>
      </c>
      <c r="B6" s="57" t="s">
        <v>185</v>
      </c>
      <c r="C6" s="57" t="s">
        <v>184</v>
      </c>
      <c r="D6" s="57">
        <v>2</v>
      </c>
      <c r="E6" s="57" t="s">
        <v>59</v>
      </c>
      <c r="F6" s="57">
        <v>698433</v>
      </c>
      <c r="G6" s="6">
        <f t="shared" si="0"/>
        <v>2</v>
      </c>
      <c r="J6" s="6" t="s">
        <v>44</v>
      </c>
      <c r="K6" s="6">
        <v>1</v>
      </c>
      <c r="N6" s="6" t="s">
        <v>40</v>
      </c>
      <c r="O6" s="6" t="s">
        <v>178</v>
      </c>
      <c r="P6" s="6" t="s">
        <v>186</v>
      </c>
      <c r="Q6" s="6" t="s">
        <v>184</v>
      </c>
      <c r="R6" s="6" t="s">
        <v>187</v>
      </c>
      <c r="S6" s="6" t="s">
        <v>182</v>
      </c>
      <c r="W6" s="62"/>
      <c r="X6" s="63" t="str">
        <f>P6</f>
        <v>ULTRA PRICE SENSITIVE</v>
      </c>
      <c r="Y6" s="63" t="str">
        <f t="shared" ref="Y6:AA6" si="1">Q6</f>
        <v>PRICE SENSITIVE</v>
      </c>
      <c r="Z6" s="63" t="str">
        <f t="shared" si="1"/>
        <v>MID MARKET</v>
      </c>
      <c r="AA6" s="63" t="str">
        <f t="shared" si="1"/>
        <v>UPMARKET</v>
      </c>
    </row>
    <row r="7" spans="1:27">
      <c r="A7" s="58">
        <v>44134</v>
      </c>
      <c r="B7" s="57" t="s">
        <v>185</v>
      </c>
      <c r="C7" s="57" t="s">
        <v>182</v>
      </c>
      <c r="D7" s="57">
        <v>4</v>
      </c>
      <c r="E7" s="57" t="s">
        <v>61</v>
      </c>
      <c r="F7" s="57">
        <v>465917</v>
      </c>
      <c r="G7" s="6">
        <f t="shared" si="0"/>
        <v>2</v>
      </c>
      <c r="J7" s="6" t="s">
        <v>185</v>
      </c>
      <c r="K7" s="6">
        <v>2</v>
      </c>
      <c r="N7" s="6">
        <v>1</v>
      </c>
      <c r="O7" s="6" t="s">
        <v>44</v>
      </c>
      <c r="P7" s="59">
        <v>0.20173894661528205</v>
      </c>
      <c r="Q7" s="59">
        <v>0.31644600549620305</v>
      </c>
      <c r="R7" s="59">
        <v>0.30380994194838773</v>
      </c>
      <c r="S7" s="59">
        <v>0.17800510594012717</v>
      </c>
      <c r="W7" s="61" t="str">
        <f>O7</f>
        <v>HIGHLY ENGAGED</v>
      </c>
      <c r="X7" s="64">
        <f>P7/O$20</f>
        <v>1.0466729992072694</v>
      </c>
      <c r="Y7" s="65">
        <f t="shared" ref="Y7:AA13" si="2">Q7/P$20</f>
        <v>1.0531577735708555</v>
      </c>
      <c r="Z7" s="66">
        <f t="shared" si="2"/>
        <v>0.99443450200809502</v>
      </c>
      <c r="AA7" s="67">
        <f t="shared" si="2"/>
        <v>0.88439552137955801</v>
      </c>
    </row>
    <row r="8" spans="1:27">
      <c r="A8" s="58">
        <v>44134</v>
      </c>
      <c r="B8" s="57" t="s">
        <v>183</v>
      </c>
      <c r="C8" s="57" t="s">
        <v>186</v>
      </c>
      <c r="D8" s="57">
        <v>1</v>
      </c>
      <c r="E8" s="57" t="s">
        <v>61</v>
      </c>
      <c r="F8" s="57">
        <v>1351780</v>
      </c>
      <c r="G8" s="6">
        <f t="shared" si="0"/>
        <v>5</v>
      </c>
      <c r="J8" s="6" t="s">
        <v>188</v>
      </c>
      <c r="K8" s="6">
        <v>3</v>
      </c>
      <c r="N8" s="6">
        <v>2</v>
      </c>
      <c r="O8" s="6" t="s">
        <v>185</v>
      </c>
      <c r="P8" s="59">
        <v>0.18309214979601543</v>
      </c>
      <c r="Q8" s="59">
        <v>0.3116472662320886</v>
      </c>
      <c r="R8" s="59">
        <v>0.31374668076092954</v>
      </c>
      <c r="S8" s="59">
        <v>0.1915139032109664</v>
      </c>
      <c r="W8" s="61" t="str">
        <f t="shared" ref="W8:W13" si="3">O8</f>
        <v>OPP - OCCASIONAL HIGH SPENDERS</v>
      </c>
      <c r="X8" s="68">
        <f t="shared" ref="X8:X13" si="4">P8/O$20</f>
        <v>0.94992867155074789</v>
      </c>
      <c r="Y8" s="65">
        <f t="shared" si="2"/>
        <v>1.0371871831018207</v>
      </c>
      <c r="Z8" s="69">
        <f t="shared" si="2"/>
        <v>1.0269595597769854</v>
      </c>
      <c r="AA8" s="70">
        <f t="shared" si="2"/>
        <v>0.9515122467254763</v>
      </c>
    </row>
    <row r="9" spans="1:27">
      <c r="A9" s="58">
        <v>44498</v>
      </c>
      <c r="B9" s="57" t="s">
        <v>38</v>
      </c>
      <c r="C9" s="57" t="s">
        <v>187</v>
      </c>
      <c r="D9" s="57">
        <v>3</v>
      </c>
      <c r="E9" s="57" t="s">
        <v>59</v>
      </c>
      <c r="F9" s="57">
        <v>1030261</v>
      </c>
      <c r="G9" s="6">
        <f t="shared" si="0"/>
        <v>6</v>
      </c>
      <c r="J9" s="6" t="s">
        <v>181</v>
      </c>
      <c r="K9" s="6">
        <v>4</v>
      </c>
      <c r="N9" s="6">
        <v>3</v>
      </c>
      <c r="O9" s="6" t="s">
        <v>188</v>
      </c>
      <c r="P9" s="59">
        <v>0.2191638485839264</v>
      </c>
      <c r="Q9" s="59">
        <v>0.28807401781008912</v>
      </c>
      <c r="R9" s="59">
        <v>0.28943865785201672</v>
      </c>
      <c r="S9" s="59">
        <v>0.20332347575396778</v>
      </c>
      <c r="W9" s="61" t="str">
        <f t="shared" si="3"/>
        <v>OPP - FREQUENT LOW SPENDERS</v>
      </c>
      <c r="X9" s="71">
        <f t="shared" si="4"/>
        <v>1.1370778253968004</v>
      </c>
      <c r="Y9" s="68">
        <f t="shared" si="2"/>
        <v>0.95873351520035133</v>
      </c>
      <c r="Z9" s="72">
        <f t="shared" si="2"/>
        <v>0.9473942351493515</v>
      </c>
      <c r="AA9" s="68">
        <f t="shared" si="2"/>
        <v>1.0101865921116724</v>
      </c>
    </row>
    <row r="10" spans="1:27">
      <c r="A10" s="58">
        <v>44498</v>
      </c>
      <c r="B10" s="57" t="s">
        <v>44</v>
      </c>
      <c r="C10" s="57" t="s">
        <v>186</v>
      </c>
      <c r="D10" s="57">
        <v>1</v>
      </c>
      <c r="E10" s="57" t="s">
        <v>59</v>
      </c>
      <c r="F10" s="57">
        <v>620317</v>
      </c>
      <c r="G10" s="6">
        <f t="shared" si="0"/>
        <v>1</v>
      </c>
      <c r="J10" s="6" t="s">
        <v>183</v>
      </c>
      <c r="K10" s="6">
        <v>5</v>
      </c>
      <c r="N10" s="6">
        <v>4</v>
      </c>
      <c r="O10" s="6" t="s">
        <v>181</v>
      </c>
      <c r="P10" s="59">
        <v>0.19338687076921526</v>
      </c>
      <c r="Q10" s="59">
        <v>0.29631118414088925</v>
      </c>
      <c r="R10" s="59">
        <v>0.30541697959142527</v>
      </c>
      <c r="S10" s="59">
        <v>0.20488496549847024</v>
      </c>
      <c r="W10" s="61" t="str">
        <f t="shared" si="3"/>
        <v>POT - OCCASIONAL LOW SPENDERS</v>
      </c>
      <c r="X10" s="69">
        <f t="shared" si="4"/>
        <v>1.0033403040481133</v>
      </c>
      <c r="Y10" s="66">
        <f t="shared" si="2"/>
        <v>0.98614746766872075</v>
      </c>
      <c r="Z10" s="66">
        <f t="shared" si="2"/>
        <v>0.99969467772194254</v>
      </c>
      <c r="AA10" s="68">
        <f t="shared" si="2"/>
        <v>1.0179446534853869</v>
      </c>
    </row>
    <row r="11" spans="1:27">
      <c r="A11" s="58">
        <v>44134</v>
      </c>
      <c r="B11" s="57" t="s">
        <v>44</v>
      </c>
      <c r="C11" s="57" t="s">
        <v>186</v>
      </c>
      <c r="D11" s="57">
        <v>1</v>
      </c>
      <c r="E11" s="57" t="s">
        <v>61</v>
      </c>
      <c r="F11" s="57">
        <v>621879</v>
      </c>
      <c r="G11" s="6">
        <f t="shared" si="0"/>
        <v>1</v>
      </c>
      <c r="J11" s="6" t="s">
        <v>38</v>
      </c>
      <c r="K11" s="6">
        <v>6</v>
      </c>
      <c r="N11" s="6">
        <v>5</v>
      </c>
      <c r="O11" s="6" t="s">
        <v>183</v>
      </c>
      <c r="P11" s="59">
        <v>0.18274980448063072</v>
      </c>
      <c r="Q11" s="59">
        <v>0.29614086370846893</v>
      </c>
      <c r="R11" s="59">
        <v>0.30910152246552747</v>
      </c>
      <c r="S11" s="59">
        <v>0.21200780934537286</v>
      </c>
      <c r="W11" s="61" t="str">
        <f t="shared" si="3"/>
        <v>POT - INFREQUENT SPENDERS</v>
      </c>
      <c r="X11" s="68">
        <f t="shared" si="4"/>
        <v>0.94815249692492509</v>
      </c>
      <c r="Y11" s="66">
        <f t="shared" si="2"/>
        <v>0.98558062756239628</v>
      </c>
      <c r="Z11" s="66">
        <f t="shared" si="2"/>
        <v>1.0117549695433266</v>
      </c>
      <c r="AA11" s="69">
        <f t="shared" si="2"/>
        <v>1.0533335889005624</v>
      </c>
    </row>
    <row r="12" spans="1:27">
      <c r="A12" s="58">
        <v>44498</v>
      </c>
      <c r="B12" s="57" t="s">
        <v>34</v>
      </c>
      <c r="C12" s="57" t="s">
        <v>186</v>
      </c>
      <c r="D12" s="57">
        <v>1</v>
      </c>
      <c r="E12" s="57" t="s">
        <v>59</v>
      </c>
      <c r="F12" s="57">
        <v>2068770</v>
      </c>
      <c r="G12" s="6">
        <f t="shared" si="0"/>
        <v>7</v>
      </c>
      <c r="J12" s="6" t="s">
        <v>34</v>
      </c>
      <c r="K12" s="6">
        <v>7</v>
      </c>
      <c r="N12" s="6">
        <v>6</v>
      </c>
      <c r="O12" s="6" t="s">
        <v>38</v>
      </c>
      <c r="P12" s="59">
        <v>0.18102098857643142</v>
      </c>
      <c r="Q12" s="59">
        <v>0.29404347217356663</v>
      </c>
      <c r="R12" s="59">
        <v>0.30953808787573062</v>
      </c>
      <c r="S12" s="59">
        <v>0.21539745137427135</v>
      </c>
      <c r="W12" s="61" t="str">
        <f t="shared" si="3"/>
        <v>LAPSING</v>
      </c>
      <c r="X12" s="68">
        <f t="shared" si="4"/>
        <v>0.93918296001653512</v>
      </c>
      <c r="Y12" s="66">
        <f t="shared" si="2"/>
        <v>0.9786003397381261</v>
      </c>
      <c r="Z12" s="66">
        <f t="shared" si="2"/>
        <v>1.0131839409045174</v>
      </c>
      <c r="AA12" s="69">
        <f t="shared" si="2"/>
        <v>1.070174590250524</v>
      </c>
    </row>
    <row r="13" spans="1:27">
      <c r="A13" s="58">
        <v>44407</v>
      </c>
      <c r="B13" s="57" t="s">
        <v>188</v>
      </c>
      <c r="C13" s="57" t="s">
        <v>186</v>
      </c>
      <c r="D13" s="57">
        <v>1</v>
      </c>
      <c r="E13" s="57" t="s">
        <v>115</v>
      </c>
      <c r="F13" s="57">
        <v>535009</v>
      </c>
      <c r="G13" s="6">
        <f t="shared" si="0"/>
        <v>3</v>
      </c>
      <c r="N13" s="6">
        <v>7</v>
      </c>
      <c r="O13" s="6" t="s">
        <v>34</v>
      </c>
      <c r="P13" s="59">
        <v>0.18011464714281947</v>
      </c>
      <c r="Q13" s="59">
        <v>0.29106767970435976</v>
      </c>
      <c r="R13" s="59">
        <v>0.31018084772299415</v>
      </c>
      <c r="S13" s="59">
        <v>0.21863682542982665</v>
      </c>
      <c r="W13" s="61" t="str">
        <f t="shared" si="3"/>
        <v>GONE AWAY</v>
      </c>
      <c r="X13" s="68">
        <f t="shared" si="4"/>
        <v>0.93448062998784953</v>
      </c>
      <c r="Y13" s="66">
        <f t="shared" si="2"/>
        <v>0.96869666291160217</v>
      </c>
      <c r="Z13" s="66">
        <f t="shared" si="2"/>
        <v>1.0152878304761526</v>
      </c>
      <c r="AA13" s="65">
        <f t="shared" si="2"/>
        <v>1.0862690044622707</v>
      </c>
    </row>
    <row r="14" spans="1:27">
      <c r="A14" s="58">
        <v>44498</v>
      </c>
      <c r="B14" s="57" t="s">
        <v>38</v>
      </c>
      <c r="C14" s="57" t="s">
        <v>186</v>
      </c>
      <c r="D14" s="57">
        <v>1</v>
      </c>
      <c r="E14" s="57" t="s">
        <v>59</v>
      </c>
      <c r="F14" s="57">
        <v>602507</v>
      </c>
      <c r="G14" s="6">
        <f t="shared" si="0"/>
        <v>6</v>
      </c>
      <c r="N14" s="6" t="s">
        <v>57</v>
      </c>
      <c r="O14" s="6" t="s">
        <v>59</v>
      </c>
    </row>
    <row r="15" spans="1:27">
      <c r="A15" s="58">
        <v>44134</v>
      </c>
      <c r="B15" s="57" t="s">
        <v>188</v>
      </c>
      <c r="C15" s="57" t="s">
        <v>186</v>
      </c>
      <c r="D15" s="57">
        <v>1</v>
      </c>
      <c r="E15" s="57" t="s">
        <v>61</v>
      </c>
      <c r="F15" s="57">
        <v>465353</v>
      </c>
      <c r="G15" s="6">
        <f t="shared" si="0"/>
        <v>3</v>
      </c>
      <c r="N15" s="6" t="s">
        <v>178</v>
      </c>
      <c r="O15" s="6" t="s">
        <v>149</v>
      </c>
    </row>
    <row r="16" spans="1:27">
      <c r="A16" s="58">
        <v>44407</v>
      </c>
      <c r="B16" s="57" t="s">
        <v>38</v>
      </c>
      <c r="C16" s="57" t="s">
        <v>184</v>
      </c>
      <c r="D16" s="57">
        <v>2</v>
      </c>
      <c r="E16" s="57" t="s">
        <v>115</v>
      </c>
      <c r="F16" s="57">
        <v>908172</v>
      </c>
      <c r="G16" s="6">
        <f t="shared" si="0"/>
        <v>6</v>
      </c>
    </row>
    <row r="17" spans="1:39" ht="18">
      <c r="A17" s="58">
        <v>44407</v>
      </c>
      <c r="B17" s="57" t="s">
        <v>185</v>
      </c>
      <c r="C17" s="57" t="s">
        <v>184</v>
      </c>
      <c r="D17" s="57">
        <v>2</v>
      </c>
      <c r="E17" s="57" t="s">
        <v>115</v>
      </c>
      <c r="F17" s="57">
        <v>686071</v>
      </c>
      <c r="G17" s="6">
        <f t="shared" si="0"/>
        <v>2</v>
      </c>
      <c r="O17" s="6" t="s">
        <v>180</v>
      </c>
      <c r="P17" s="6" t="s">
        <v>179</v>
      </c>
      <c r="S17"/>
      <c r="AJ17" s="304" t="s">
        <v>189</v>
      </c>
      <c r="AK17" s="304"/>
      <c r="AL17" s="304"/>
      <c r="AM17" s="304"/>
    </row>
    <row r="18" spans="1:39" ht="26" customHeight="1" thickBot="1">
      <c r="A18" s="58">
        <v>44498</v>
      </c>
      <c r="B18" s="57" t="s">
        <v>188</v>
      </c>
      <c r="C18" s="57" t="s">
        <v>187</v>
      </c>
      <c r="D18" s="57">
        <v>3</v>
      </c>
      <c r="E18" s="57" t="s">
        <v>59</v>
      </c>
      <c r="F18" s="57">
        <v>696957</v>
      </c>
      <c r="G18" s="6">
        <f t="shared" si="0"/>
        <v>3</v>
      </c>
      <c r="O18" s="6">
        <v>1</v>
      </c>
      <c r="P18" s="6">
        <v>2</v>
      </c>
      <c r="Q18" s="6">
        <v>3</v>
      </c>
      <c r="R18" s="6">
        <v>4</v>
      </c>
      <c r="S18"/>
      <c r="AC18" s="62"/>
      <c r="AD18" s="73" t="s">
        <v>186</v>
      </c>
      <c r="AE18" s="73" t="s">
        <v>184</v>
      </c>
      <c r="AF18" s="73" t="s">
        <v>187</v>
      </c>
      <c r="AG18" s="73" t="s">
        <v>182</v>
      </c>
      <c r="AI18" s="62"/>
      <c r="AJ18" s="63" t="s">
        <v>190</v>
      </c>
      <c r="AK18" s="63" t="s">
        <v>191</v>
      </c>
      <c r="AL18" s="63" t="s">
        <v>192</v>
      </c>
      <c r="AM18" s="63" t="s">
        <v>193</v>
      </c>
    </row>
    <row r="19" spans="1:39">
      <c r="A19" s="58">
        <v>44407</v>
      </c>
      <c r="B19" s="57" t="s">
        <v>188</v>
      </c>
      <c r="C19" s="57" t="s">
        <v>187</v>
      </c>
      <c r="D19" s="57">
        <v>3</v>
      </c>
      <c r="E19" s="57" t="s">
        <v>115</v>
      </c>
      <c r="F19" s="57">
        <v>688312</v>
      </c>
      <c r="G19" s="6">
        <f t="shared" si="0"/>
        <v>3</v>
      </c>
      <c r="O19" s="6" t="s">
        <v>186</v>
      </c>
      <c r="P19" s="6" t="s">
        <v>184</v>
      </c>
      <c r="Q19" s="6" t="s">
        <v>187</v>
      </c>
      <c r="R19" s="6" t="s">
        <v>182</v>
      </c>
      <c r="S19"/>
      <c r="AC19" s="61"/>
      <c r="AD19" s="12">
        <f>X7/X33-1</f>
        <v>3.0313872200391279E-2</v>
      </c>
      <c r="AE19" s="12">
        <f t="shared" ref="AE19:AG25" si="5">Y7/Y33-1</f>
        <v>6.4828023286773728E-3</v>
      </c>
      <c r="AF19" s="12">
        <f t="shared" si="5"/>
        <v>-1.5590872413141055E-2</v>
      </c>
      <c r="AG19" s="12">
        <f t="shared" si="5"/>
        <v>-1.7454160697070842E-2</v>
      </c>
      <c r="AI19" s="61" t="s">
        <v>194</v>
      </c>
      <c r="AJ19" s="64" t="str">
        <f>_xlfn.CONCAT(ROUND(X7, 2), " vs ", ROUND(X33, 2), " (", TEXT(AD19, "0.0%"), ")")</f>
        <v>1.05 vs 1.02 (3.0%)</v>
      </c>
      <c r="AK19" s="65" t="str">
        <f t="shared" ref="AK19:AM25" si="6">_xlfn.CONCAT(ROUND(Y7, 2), " vs ", ROUND(Y33, 2), " (", TEXT(AE19, "0.0%"), ")")</f>
        <v>1.05 vs 1.05 (0.6%)</v>
      </c>
      <c r="AL19" s="66" t="str">
        <f t="shared" si="6"/>
        <v>0.99 vs 1.01 (-1.6%)</v>
      </c>
      <c r="AM19" s="67" t="str">
        <f t="shared" si="6"/>
        <v>0.88 vs 0.9 (-1.7%)</v>
      </c>
    </row>
    <row r="20" spans="1:39">
      <c r="A20" s="58">
        <v>44407</v>
      </c>
      <c r="B20" s="57" t="s">
        <v>181</v>
      </c>
      <c r="C20" s="57" t="s">
        <v>187</v>
      </c>
      <c r="D20" s="57">
        <v>3</v>
      </c>
      <c r="E20" s="57" t="s">
        <v>115</v>
      </c>
      <c r="F20" s="57">
        <v>968261</v>
      </c>
      <c r="G20" s="6">
        <f t="shared" si="0"/>
        <v>4</v>
      </c>
      <c r="N20" s="6" t="s">
        <v>143</v>
      </c>
      <c r="O20" s="59">
        <v>0.19274305037779263</v>
      </c>
      <c r="P20" s="59">
        <v>0.30047350305667458</v>
      </c>
      <c r="Q20" s="59">
        <v>0.30551025867957526</v>
      </c>
      <c r="R20" s="59">
        <v>0.20127318788595755</v>
      </c>
      <c r="S20"/>
      <c r="AC20" s="61"/>
      <c r="AD20" s="12">
        <f t="shared" ref="AD20:AD25" si="7">X8/X34-1</f>
        <v>4.0172727547922893E-2</v>
      </c>
      <c r="AE20" s="12">
        <f t="shared" si="5"/>
        <v>1.8224838620765516E-2</v>
      </c>
      <c r="AF20" s="12">
        <f t="shared" si="5"/>
        <v>-1.1675078843326303E-2</v>
      </c>
      <c r="AG20" s="12">
        <f t="shared" si="5"/>
        <v>-4.4613144861275877E-2</v>
      </c>
      <c r="AI20" s="61" t="s">
        <v>195</v>
      </c>
      <c r="AJ20" s="68" t="str">
        <f t="shared" ref="AJ20:AJ25" si="8">_xlfn.CONCAT(ROUND(X8, 2), " vs ", ROUND(X34, 2), " (", TEXT(AD20, "0.0%"), ")")</f>
        <v>0.95 vs 0.91 (4.0%)</v>
      </c>
      <c r="AK20" s="65" t="str">
        <f t="shared" si="6"/>
        <v>1.04 vs 1.02 (1.8%)</v>
      </c>
      <c r="AL20" s="69" t="str">
        <f t="shared" si="6"/>
        <v>1.03 vs 1.04 (-1.2%)</v>
      </c>
      <c r="AM20" s="70" t="str">
        <f t="shared" si="6"/>
        <v>0.95 vs 1 (-4.5%)</v>
      </c>
    </row>
    <row r="21" spans="1:39">
      <c r="A21" s="58">
        <v>44498</v>
      </c>
      <c r="B21" s="57" t="s">
        <v>183</v>
      </c>
      <c r="C21" s="57" t="s">
        <v>182</v>
      </c>
      <c r="D21" s="57">
        <v>4</v>
      </c>
      <c r="E21" s="57" t="s">
        <v>59</v>
      </c>
      <c r="F21" s="57">
        <v>1521046</v>
      </c>
      <c r="G21" s="6">
        <f t="shared" si="0"/>
        <v>5</v>
      </c>
      <c r="N21"/>
      <c r="O21"/>
      <c r="P21"/>
      <c r="Q21"/>
      <c r="R21"/>
      <c r="S21"/>
      <c r="AC21" s="61"/>
      <c r="AD21" s="12">
        <f t="shared" si="7"/>
        <v>-1.9859998389073041E-2</v>
      </c>
      <c r="AE21" s="12">
        <f t="shared" si="5"/>
        <v>2.9070229121701319E-2</v>
      </c>
      <c r="AF21" s="12">
        <f t="shared" si="5"/>
        <v>1.3625122890190466E-2</v>
      </c>
      <c r="AG21" s="12">
        <f t="shared" si="5"/>
        <v>-3.5975575077997646E-2</v>
      </c>
      <c r="AI21" s="61" t="s">
        <v>196</v>
      </c>
      <c r="AJ21" s="71" t="str">
        <f t="shared" si="8"/>
        <v>1.14 vs 1.16 (-2.0%)</v>
      </c>
      <c r="AK21" s="68" t="str">
        <f t="shared" si="6"/>
        <v>0.96 vs 0.93 (2.9%)</v>
      </c>
      <c r="AL21" s="72" t="str">
        <f t="shared" si="6"/>
        <v>0.95 vs 0.93 (1.4%)</v>
      </c>
      <c r="AM21" s="68" t="str">
        <f t="shared" si="6"/>
        <v>1.01 vs 1.05 (-3.6%)</v>
      </c>
    </row>
    <row r="22" spans="1:39">
      <c r="A22" s="58">
        <v>44407</v>
      </c>
      <c r="B22" s="57" t="s">
        <v>44</v>
      </c>
      <c r="C22" s="57" t="s">
        <v>182</v>
      </c>
      <c r="D22" s="57">
        <v>4</v>
      </c>
      <c r="E22" s="57" t="s">
        <v>115</v>
      </c>
      <c r="F22" s="57">
        <v>590926</v>
      </c>
      <c r="G22" s="6">
        <f t="shared" si="0"/>
        <v>1</v>
      </c>
      <c r="N22"/>
      <c r="O22"/>
      <c r="P22"/>
      <c r="Q22"/>
      <c r="R22"/>
      <c r="S22"/>
      <c r="AC22" s="61"/>
      <c r="AD22" s="12">
        <f t="shared" si="7"/>
        <v>8.1729639210388338E-3</v>
      </c>
      <c r="AE22" s="12">
        <f t="shared" si="5"/>
        <v>2.5484003476109907E-2</v>
      </c>
      <c r="AF22" s="12">
        <f t="shared" si="5"/>
        <v>-1.6878321422951759E-3</v>
      </c>
      <c r="AG22" s="12">
        <f t="shared" si="5"/>
        <v>-3.9451075526303336E-2</v>
      </c>
      <c r="AI22" s="61" t="s">
        <v>197</v>
      </c>
      <c r="AJ22" s="69" t="str">
        <f t="shared" si="8"/>
        <v>1 vs 1 (0.8%)</v>
      </c>
      <c r="AK22" s="66" t="str">
        <f t="shared" si="6"/>
        <v>0.99 vs 0.96 (2.5%)</v>
      </c>
      <c r="AL22" s="66" t="str">
        <f t="shared" si="6"/>
        <v>1 vs 1 (-0.2%)</v>
      </c>
      <c r="AM22" s="68" t="str">
        <f t="shared" si="6"/>
        <v>1.02 vs 1.06 (-3.9%)</v>
      </c>
    </row>
    <row r="23" spans="1:39">
      <c r="A23" s="58">
        <v>44407</v>
      </c>
      <c r="B23" s="57" t="s">
        <v>34</v>
      </c>
      <c r="C23" s="57" t="s">
        <v>186</v>
      </c>
      <c r="D23" s="57">
        <v>1</v>
      </c>
      <c r="E23" s="57" t="s">
        <v>115</v>
      </c>
      <c r="F23" s="57">
        <v>2001230</v>
      </c>
      <c r="G23" s="6">
        <f t="shared" si="0"/>
        <v>7</v>
      </c>
      <c r="N23"/>
      <c r="O23"/>
      <c r="P23"/>
      <c r="Q23"/>
      <c r="R23"/>
      <c r="S23"/>
      <c r="AC23" s="61"/>
      <c r="AD23" s="12">
        <f t="shared" si="7"/>
        <v>4.6485773414011833E-2</v>
      </c>
      <c r="AE23" s="12">
        <f t="shared" si="5"/>
        <v>1.0429880015105697E-2</v>
      </c>
      <c r="AF23" s="12">
        <f t="shared" si="5"/>
        <v>-1.9336734668734201E-2</v>
      </c>
      <c r="AG23" s="12">
        <f t="shared" si="5"/>
        <v>-2.3400045997877705E-2</v>
      </c>
      <c r="AI23" s="61" t="s">
        <v>198</v>
      </c>
      <c r="AJ23" s="68" t="str">
        <f t="shared" si="8"/>
        <v>0.95 vs 0.91 (4.6%)</v>
      </c>
      <c r="AK23" s="66" t="str">
        <f t="shared" si="6"/>
        <v>0.99 vs 0.98 (1.0%)</v>
      </c>
      <c r="AL23" s="66" t="str">
        <f t="shared" si="6"/>
        <v>1.01 vs 1.03 (-1.9%)</v>
      </c>
      <c r="AM23" s="69" t="str">
        <f t="shared" si="6"/>
        <v>1.05 vs 1.08 (-2.3%)</v>
      </c>
    </row>
    <row r="24" spans="1:39">
      <c r="A24" s="58">
        <v>44498</v>
      </c>
      <c r="B24" s="57" t="s">
        <v>188</v>
      </c>
      <c r="C24" s="57" t="s">
        <v>182</v>
      </c>
      <c r="D24" s="57">
        <v>4</v>
      </c>
      <c r="E24" s="57" t="s">
        <v>59</v>
      </c>
      <c r="F24" s="57">
        <v>489595</v>
      </c>
      <c r="G24" s="6">
        <f t="shared" si="0"/>
        <v>3</v>
      </c>
      <c r="N24"/>
      <c r="O24"/>
      <c r="P24"/>
      <c r="Q24"/>
      <c r="R24"/>
      <c r="S24"/>
      <c r="AC24" s="61"/>
      <c r="AD24" s="12">
        <f t="shared" si="7"/>
        <v>2.2053364778016338E-3</v>
      </c>
      <c r="AE24" s="12">
        <f t="shared" si="5"/>
        <v>-2.7393059038151035E-3</v>
      </c>
      <c r="AF24" s="12">
        <f t="shared" si="5"/>
        <v>-5.4960942317625605E-3</v>
      </c>
      <c r="AG24" s="12">
        <f t="shared" si="5"/>
        <v>9.9401331322983566E-3</v>
      </c>
      <c r="AI24" s="61" t="s">
        <v>15</v>
      </c>
      <c r="AJ24" s="68" t="str">
        <f t="shared" si="8"/>
        <v>0.94 vs 0.94 (0.2%)</v>
      </c>
      <c r="AK24" s="66" t="str">
        <f t="shared" si="6"/>
        <v>0.98 vs 0.98 (-0.3%)</v>
      </c>
      <c r="AL24" s="66" t="str">
        <f t="shared" si="6"/>
        <v>1.01 vs 1.02 (-0.5%)</v>
      </c>
      <c r="AM24" s="69" t="str">
        <f t="shared" si="6"/>
        <v>1.07 vs 1.06 (1.0%)</v>
      </c>
    </row>
    <row r="25" spans="1:39">
      <c r="A25" s="58">
        <v>44134</v>
      </c>
      <c r="B25" s="57" t="s">
        <v>185</v>
      </c>
      <c r="C25" s="57" t="s">
        <v>184</v>
      </c>
      <c r="D25" s="57">
        <v>2</v>
      </c>
      <c r="E25" s="57" t="s">
        <v>61</v>
      </c>
      <c r="F25" s="57">
        <v>711389</v>
      </c>
      <c r="G25" s="6">
        <f t="shared" si="0"/>
        <v>2</v>
      </c>
      <c r="N25"/>
      <c r="O25"/>
      <c r="P25"/>
      <c r="Q25"/>
      <c r="R25"/>
      <c r="S25"/>
      <c r="AC25" s="61"/>
      <c r="AD25" s="12">
        <f t="shared" si="7"/>
        <v>-6.1800936970235476E-3</v>
      </c>
      <c r="AE25" s="12">
        <f t="shared" si="5"/>
        <v>2.7648393466026544E-3</v>
      </c>
      <c r="AF25" s="12">
        <f t="shared" si="5"/>
        <v>7.8587116904011989E-3</v>
      </c>
      <c r="AG25" s="12">
        <f t="shared" si="5"/>
        <v>-9.5185442852281366E-3</v>
      </c>
      <c r="AI25" s="61" t="s">
        <v>199</v>
      </c>
      <c r="AJ25" s="68" t="str">
        <f t="shared" si="8"/>
        <v>0.93 vs 0.94 (-0.6%)</v>
      </c>
      <c r="AK25" s="66" t="str">
        <f t="shared" si="6"/>
        <v>0.97 vs 0.97 (0.3%)</v>
      </c>
      <c r="AL25" s="66" t="str">
        <f t="shared" si="6"/>
        <v>1.02 vs 1.01 (0.8%)</v>
      </c>
      <c r="AM25" s="65" t="str">
        <f t="shared" si="6"/>
        <v>1.09 vs 1.1 (-1.0%)</v>
      </c>
    </row>
    <row r="26" spans="1:39">
      <c r="A26" s="58">
        <v>44498</v>
      </c>
      <c r="B26" s="57" t="s">
        <v>38</v>
      </c>
      <c r="C26" s="57" t="s">
        <v>182</v>
      </c>
      <c r="D26" s="57">
        <v>4</v>
      </c>
      <c r="E26" s="57" t="s">
        <v>59</v>
      </c>
      <c r="F26" s="57">
        <v>716925</v>
      </c>
      <c r="G26" s="6">
        <f t="shared" si="0"/>
        <v>6</v>
      </c>
      <c r="N26"/>
      <c r="O26"/>
      <c r="P26"/>
      <c r="Q26"/>
      <c r="R26"/>
      <c r="S26"/>
    </row>
    <row r="27" spans="1:39">
      <c r="A27" s="58">
        <v>44407</v>
      </c>
      <c r="B27" s="57" t="s">
        <v>183</v>
      </c>
      <c r="C27" s="57" t="s">
        <v>184</v>
      </c>
      <c r="D27" s="57">
        <v>2</v>
      </c>
      <c r="E27" s="57" t="s">
        <v>115</v>
      </c>
      <c r="F27" s="57">
        <v>2205264</v>
      </c>
      <c r="G27" s="6">
        <f t="shared" si="0"/>
        <v>5</v>
      </c>
    </row>
    <row r="28" spans="1:39">
      <c r="A28" s="58">
        <v>44498</v>
      </c>
      <c r="B28" s="57" t="s">
        <v>181</v>
      </c>
      <c r="C28" s="57" t="s">
        <v>186</v>
      </c>
      <c r="D28" s="57">
        <v>1</v>
      </c>
      <c r="E28" s="57" t="s">
        <v>59</v>
      </c>
      <c r="F28" s="57">
        <v>613878</v>
      </c>
      <c r="G28" s="6">
        <f t="shared" si="0"/>
        <v>4</v>
      </c>
      <c r="N28" s="6" t="s">
        <v>57</v>
      </c>
      <c r="O28" s="6" t="s">
        <v>61</v>
      </c>
    </row>
    <row r="29" spans="1:39" ht="25" customHeight="1" thickBot="1">
      <c r="A29" s="58">
        <v>44134</v>
      </c>
      <c r="B29" s="57" t="s">
        <v>34</v>
      </c>
      <c r="C29" s="57" t="s">
        <v>184</v>
      </c>
      <c r="D29" s="57">
        <v>2</v>
      </c>
      <c r="E29" s="57" t="s">
        <v>61</v>
      </c>
      <c r="F29" s="57">
        <v>3305210</v>
      </c>
      <c r="G29" s="6">
        <f t="shared" si="0"/>
        <v>7</v>
      </c>
      <c r="AI29" s="74"/>
      <c r="AJ29" s="75" t="s">
        <v>190</v>
      </c>
      <c r="AK29" s="75" t="s">
        <v>191</v>
      </c>
      <c r="AL29" s="75" t="s">
        <v>192</v>
      </c>
      <c r="AM29" s="75" t="s">
        <v>193</v>
      </c>
    </row>
    <row r="30" spans="1:39">
      <c r="A30" s="58">
        <v>44407</v>
      </c>
      <c r="B30" s="57" t="s">
        <v>181</v>
      </c>
      <c r="C30" s="57" t="s">
        <v>182</v>
      </c>
      <c r="D30" s="57">
        <v>4</v>
      </c>
      <c r="E30" s="57" t="s">
        <v>115</v>
      </c>
      <c r="F30" s="57">
        <v>661297</v>
      </c>
      <c r="G30" s="6">
        <f t="shared" si="0"/>
        <v>4</v>
      </c>
      <c r="N30" s="6" t="s">
        <v>143</v>
      </c>
      <c r="P30" s="6" t="s">
        <v>180</v>
      </c>
      <c r="Q30" s="6" t="s">
        <v>179</v>
      </c>
      <c r="AI30" s="61" t="s">
        <v>194</v>
      </c>
      <c r="AJ30" s="64" t="str">
        <f>_xlfn.CONCAT(ROUND(X7, 2), " (", TEXT(AD19, "0.0%"), ")")</f>
        <v>1.05 (3.0%)</v>
      </c>
      <c r="AK30" s="65" t="str">
        <f t="shared" ref="AK30:AM36" si="9">_xlfn.CONCAT(ROUND(Y7, 2), " (", TEXT(AE19, "0.0%"), ")")</f>
        <v>1.05 (0.6%)</v>
      </c>
      <c r="AL30" s="66" t="str">
        <f t="shared" si="9"/>
        <v>0.99 (-1.6%)</v>
      </c>
      <c r="AM30" s="67" t="str">
        <f t="shared" si="9"/>
        <v>0.88 (-1.7%)</v>
      </c>
    </row>
    <row r="31" spans="1:39">
      <c r="A31" s="58">
        <v>44407</v>
      </c>
      <c r="B31" s="57" t="s">
        <v>183</v>
      </c>
      <c r="C31" s="57" t="s">
        <v>186</v>
      </c>
      <c r="D31" s="57">
        <v>1</v>
      </c>
      <c r="E31" s="57" t="s">
        <v>115</v>
      </c>
      <c r="F31" s="57">
        <v>1326101</v>
      </c>
      <c r="G31" s="6">
        <f t="shared" si="0"/>
        <v>5</v>
      </c>
      <c r="P31" s="6">
        <v>1</v>
      </c>
      <c r="Q31" s="6">
        <v>2</v>
      </c>
      <c r="R31" s="6">
        <v>3</v>
      </c>
      <c r="S31" s="6">
        <v>4</v>
      </c>
      <c r="AI31" s="61" t="s">
        <v>200</v>
      </c>
      <c r="AJ31" s="68" t="str">
        <f t="shared" ref="AJ31:AJ36" si="10">_xlfn.CONCAT(ROUND(X8, 2), " (", TEXT(AD20, "0.0%"), ")")</f>
        <v>0.95 (4.0%)</v>
      </c>
      <c r="AK31" s="65" t="str">
        <f t="shared" si="9"/>
        <v>1.04 (1.8%)</v>
      </c>
      <c r="AL31" s="69" t="str">
        <f t="shared" si="9"/>
        <v>1.03 (-1.2%)</v>
      </c>
      <c r="AM31" s="70" t="str">
        <f t="shared" si="9"/>
        <v>0.95 (-4.5%)</v>
      </c>
    </row>
    <row r="32" spans="1:39" ht="20" thickBot="1">
      <c r="A32" s="58">
        <v>44134</v>
      </c>
      <c r="B32" s="57" t="s">
        <v>188</v>
      </c>
      <c r="C32" s="57" t="s">
        <v>187</v>
      </c>
      <c r="D32" s="57">
        <v>3</v>
      </c>
      <c r="E32" s="57" t="s">
        <v>61</v>
      </c>
      <c r="F32" s="57">
        <v>594266</v>
      </c>
      <c r="G32" s="6">
        <f t="shared" si="0"/>
        <v>3</v>
      </c>
      <c r="N32" s="6" t="s">
        <v>40</v>
      </c>
      <c r="O32" s="6" t="s">
        <v>178</v>
      </c>
      <c r="P32" s="6" t="s">
        <v>186</v>
      </c>
      <c r="Q32" s="6" t="s">
        <v>184</v>
      </c>
      <c r="R32" s="6" t="s">
        <v>187</v>
      </c>
      <c r="S32" s="6" t="s">
        <v>182</v>
      </c>
      <c r="W32" s="62"/>
      <c r="X32" s="63" t="str">
        <f>P32</f>
        <v>ULTRA PRICE SENSITIVE</v>
      </c>
      <c r="Y32" s="63" t="str">
        <f t="shared" ref="Y32" si="11">Q32</f>
        <v>PRICE SENSITIVE</v>
      </c>
      <c r="Z32" s="63" t="str">
        <f t="shared" ref="Z32" si="12">R32</f>
        <v>MID MARKET</v>
      </c>
      <c r="AA32" s="63" t="str">
        <f t="shared" ref="AA32" si="13">S32</f>
        <v>UPMARKET</v>
      </c>
      <c r="AI32" s="61" t="s">
        <v>196</v>
      </c>
      <c r="AJ32" s="71" t="str">
        <f t="shared" si="10"/>
        <v>1.14 (-2.0%)</v>
      </c>
      <c r="AK32" s="68" t="str">
        <f t="shared" si="9"/>
        <v>0.96 (2.9%)</v>
      </c>
      <c r="AL32" s="72" t="str">
        <f t="shared" si="9"/>
        <v>0.95 (1.4%)</v>
      </c>
      <c r="AM32" s="68" t="str">
        <f t="shared" si="9"/>
        <v>1.01 (-3.6%)</v>
      </c>
    </row>
    <row r="33" spans="1:39">
      <c r="A33" s="58">
        <v>44498</v>
      </c>
      <c r="B33" s="57" t="s">
        <v>38</v>
      </c>
      <c r="C33" s="57" t="s">
        <v>184</v>
      </c>
      <c r="D33" s="57">
        <v>2</v>
      </c>
      <c r="E33" s="57" t="s">
        <v>59</v>
      </c>
      <c r="F33" s="57">
        <v>978689</v>
      </c>
      <c r="G33" s="6">
        <f t="shared" si="0"/>
        <v>6</v>
      </c>
      <c r="N33" s="6">
        <v>1</v>
      </c>
      <c r="O33" s="6" t="s">
        <v>44</v>
      </c>
      <c r="P33" s="59">
        <v>0.19580338774284187</v>
      </c>
      <c r="Q33" s="59">
        <v>0.31440776212375293</v>
      </c>
      <c r="R33" s="59">
        <v>0.30862162228537565</v>
      </c>
      <c r="S33" s="59">
        <v>0.18116722784802952</v>
      </c>
      <c r="W33" s="61" t="str">
        <f>O33</f>
        <v>HIGHLY ENGAGED</v>
      </c>
      <c r="X33" s="64">
        <f>P33/O$20</f>
        <v>1.0158778091300864</v>
      </c>
      <c r="Y33" s="65">
        <f t="shared" ref="Y33:Y39" si="14">Q33/P$20</f>
        <v>1.0463743355914152</v>
      </c>
      <c r="Z33" s="66">
        <f t="shared" ref="Z33:Z39" si="15">R33/Q$20</f>
        <v>1.0101841542711127</v>
      </c>
      <c r="AA33" s="67">
        <f t="shared" ref="AA33:AA39" si="16">S33/R$20</f>
        <v>0.90010611821123354</v>
      </c>
      <c r="AI33" s="61" t="s">
        <v>197</v>
      </c>
      <c r="AJ33" s="69" t="str">
        <f t="shared" si="10"/>
        <v>1 (0.8%)</v>
      </c>
      <c r="AK33" s="66" t="str">
        <f t="shared" si="9"/>
        <v>0.99 (2.5%)</v>
      </c>
      <c r="AL33" s="66" t="str">
        <f t="shared" si="9"/>
        <v>1 (-0.2%)</v>
      </c>
      <c r="AM33" s="68" t="str">
        <f t="shared" si="9"/>
        <v>1.02 (-3.9%)</v>
      </c>
    </row>
    <row r="34" spans="1:39">
      <c r="A34" s="58">
        <v>44407</v>
      </c>
      <c r="B34" s="57" t="s">
        <v>34</v>
      </c>
      <c r="C34" s="57" t="s">
        <v>187</v>
      </c>
      <c r="D34" s="57">
        <v>3</v>
      </c>
      <c r="E34" s="57" t="s">
        <v>115</v>
      </c>
      <c r="F34" s="57">
        <v>3403657</v>
      </c>
      <c r="G34" s="6">
        <f t="shared" si="0"/>
        <v>7</v>
      </c>
      <c r="N34" s="6">
        <v>2</v>
      </c>
      <c r="O34" s="6" t="s">
        <v>185</v>
      </c>
      <c r="P34" s="59">
        <v>0.17602090974604984</v>
      </c>
      <c r="Q34" s="59">
        <v>0.30606920437555796</v>
      </c>
      <c r="R34" s="59">
        <v>0.31745296920545119</v>
      </c>
      <c r="S34" s="59">
        <v>0.20045691667294102</v>
      </c>
      <c r="W34" s="61" t="str">
        <f t="shared" ref="W34:W39" si="17">O34</f>
        <v>OPP - OCCASIONAL HIGH SPENDERS</v>
      </c>
      <c r="X34" s="68">
        <f t="shared" ref="X34:X39" si="18">P34/O$20</f>
        <v>0.91324127848466652</v>
      </c>
      <c r="Y34" s="65">
        <f t="shared" si="14"/>
        <v>1.018622944326069</v>
      </c>
      <c r="Z34" s="69">
        <f t="shared" si="15"/>
        <v>1.0390910294714577</v>
      </c>
      <c r="AA34" s="70">
        <f t="shared" si="16"/>
        <v>0.99594446124896163</v>
      </c>
      <c r="AI34" s="61" t="s">
        <v>198</v>
      </c>
      <c r="AJ34" s="68" t="str">
        <f t="shared" si="10"/>
        <v>0.95 (4.6%)</v>
      </c>
      <c r="AK34" s="66" t="str">
        <f t="shared" si="9"/>
        <v>0.99 (1.0%)</v>
      </c>
      <c r="AL34" s="66" t="str">
        <f t="shared" si="9"/>
        <v>1.01 (-1.9%)</v>
      </c>
      <c r="AM34" s="69" t="str">
        <f t="shared" si="9"/>
        <v>1.05 (-2.3%)</v>
      </c>
    </row>
    <row r="35" spans="1:39">
      <c r="A35" s="58">
        <v>44134</v>
      </c>
      <c r="B35" s="57" t="s">
        <v>188</v>
      </c>
      <c r="C35" s="57" t="s">
        <v>182</v>
      </c>
      <c r="D35" s="57">
        <v>4</v>
      </c>
      <c r="E35" s="57" t="s">
        <v>61</v>
      </c>
      <c r="F35" s="57">
        <v>438936</v>
      </c>
      <c r="G35" s="6">
        <f t="shared" si="0"/>
        <v>3</v>
      </c>
      <c r="N35" s="6">
        <v>3</v>
      </c>
      <c r="O35" s="6" t="s">
        <v>188</v>
      </c>
      <c r="P35" s="59">
        <v>0.22360463630064648</v>
      </c>
      <c r="Q35" s="59">
        <v>0.27993620810112907</v>
      </c>
      <c r="R35" s="59">
        <v>0.28554803084075953</v>
      </c>
      <c r="S35" s="59">
        <v>0.2109111247574649</v>
      </c>
      <c r="W35" s="61" t="str">
        <f t="shared" si="17"/>
        <v>OPP - FREQUENT LOW SPENDERS</v>
      </c>
      <c r="X35" s="71">
        <f t="shared" si="18"/>
        <v>1.1601177622869543</v>
      </c>
      <c r="Y35" s="68">
        <f t="shared" si="14"/>
        <v>0.93165022956559396</v>
      </c>
      <c r="Z35" s="72">
        <f t="shared" si="15"/>
        <v>0.93465938615255306</v>
      </c>
      <c r="AA35" s="68">
        <f t="shared" si="16"/>
        <v>1.0478848522882653</v>
      </c>
      <c r="AI35" s="61" t="s">
        <v>15</v>
      </c>
      <c r="AJ35" s="68" t="str">
        <f t="shared" si="10"/>
        <v>0.94 (0.2%)</v>
      </c>
      <c r="AK35" s="66" t="str">
        <f t="shared" si="9"/>
        <v>0.98 (-0.3%)</v>
      </c>
      <c r="AL35" s="66" t="str">
        <f t="shared" si="9"/>
        <v>1.01 (-0.5%)</v>
      </c>
      <c r="AM35" s="69" t="str">
        <f t="shared" si="9"/>
        <v>1.07 (1.0%)</v>
      </c>
    </row>
    <row r="36" spans="1:39">
      <c r="A36" s="58">
        <v>44498</v>
      </c>
      <c r="B36" s="57" t="s">
        <v>183</v>
      </c>
      <c r="C36" s="57" t="s">
        <v>187</v>
      </c>
      <c r="D36" s="57">
        <v>3</v>
      </c>
      <c r="E36" s="57" t="s">
        <v>59</v>
      </c>
      <c r="F36" s="57">
        <v>2217643</v>
      </c>
      <c r="G36" s="6">
        <f t="shared" si="0"/>
        <v>5</v>
      </c>
      <c r="N36" s="6">
        <v>4</v>
      </c>
      <c r="O36" s="6" t="s">
        <v>181</v>
      </c>
      <c r="P36" s="59">
        <v>0.19181913985977661</v>
      </c>
      <c r="Q36" s="59">
        <v>0.28894764144196838</v>
      </c>
      <c r="R36" s="59">
        <v>0.3059333437223597</v>
      </c>
      <c r="S36" s="59">
        <v>0.21329987497589534</v>
      </c>
      <c r="W36" s="61" t="str">
        <f t="shared" si="17"/>
        <v>POT - OCCASIONAL LOW SPENDERS</v>
      </c>
      <c r="X36" s="69">
        <f t="shared" si="18"/>
        <v>0.99520651708995433</v>
      </c>
      <c r="Y36" s="66">
        <f t="shared" si="14"/>
        <v>0.96164100495566085</v>
      </c>
      <c r="Z36" s="66">
        <f t="shared" si="15"/>
        <v>1.0013848472539451</v>
      </c>
      <c r="AA36" s="68">
        <f t="shared" si="16"/>
        <v>1.0597530511453526</v>
      </c>
      <c r="AI36" s="61" t="s">
        <v>199</v>
      </c>
      <c r="AJ36" s="68" t="str">
        <f t="shared" si="10"/>
        <v>0.93 (-0.6%)</v>
      </c>
      <c r="AK36" s="66" t="str">
        <f t="shared" si="9"/>
        <v>0.97 (0.3%)</v>
      </c>
      <c r="AL36" s="66" t="str">
        <f t="shared" si="9"/>
        <v>1.02 (0.8%)</v>
      </c>
      <c r="AM36" s="65" t="str">
        <f t="shared" si="9"/>
        <v>1.09 (-1.0%)</v>
      </c>
    </row>
    <row r="37" spans="1:39">
      <c r="A37" s="58">
        <v>44407</v>
      </c>
      <c r="B37" s="57" t="s">
        <v>185</v>
      </c>
      <c r="C37" s="57" t="s">
        <v>182</v>
      </c>
      <c r="D37" s="57">
        <v>4</v>
      </c>
      <c r="E37" s="57" t="s">
        <v>115</v>
      </c>
      <c r="F37" s="57">
        <v>442708</v>
      </c>
      <c r="G37" s="6">
        <f t="shared" si="0"/>
        <v>2</v>
      </c>
      <c r="N37" s="6">
        <v>5</v>
      </c>
      <c r="O37" s="6" t="s">
        <v>183</v>
      </c>
      <c r="P37" s="59">
        <v>0.17463190529999784</v>
      </c>
      <c r="Q37" s="59">
        <v>0.29308403241602643</v>
      </c>
      <c r="R37" s="59">
        <v>0.31519639145564782</v>
      </c>
      <c r="S37" s="59">
        <v>0.21708767082832789</v>
      </c>
      <c r="W37" s="61" t="str">
        <f t="shared" si="17"/>
        <v>POT - INFREQUENT SPENDERS</v>
      </c>
      <c r="X37" s="68">
        <f t="shared" si="18"/>
        <v>0.90603476990586473</v>
      </c>
      <c r="Y37" s="66">
        <f t="shared" si="14"/>
        <v>0.97540724701021519</v>
      </c>
      <c r="Z37" s="66">
        <f t="shared" si="15"/>
        <v>1.0317047709557654</v>
      </c>
      <c r="AA37" s="69">
        <f t="shared" si="16"/>
        <v>1.0785722286633175</v>
      </c>
    </row>
    <row r="38" spans="1:39">
      <c r="A38" s="58">
        <v>44498</v>
      </c>
      <c r="B38" s="57" t="s">
        <v>34</v>
      </c>
      <c r="C38" s="57" t="s">
        <v>187</v>
      </c>
      <c r="D38" s="57">
        <v>3</v>
      </c>
      <c r="E38" s="57" t="s">
        <v>59</v>
      </c>
      <c r="F38" s="57">
        <v>3562691</v>
      </c>
      <c r="G38" s="6">
        <f t="shared" si="0"/>
        <v>7</v>
      </c>
      <c r="N38" s="6">
        <v>6</v>
      </c>
      <c r="O38" s="6" t="s">
        <v>38</v>
      </c>
      <c r="P38" s="59">
        <v>0.18062265484698004</v>
      </c>
      <c r="Q38" s="59">
        <v>0.29485115969606879</v>
      </c>
      <c r="R38" s="59">
        <v>0.31124874028183697</v>
      </c>
      <c r="S38" s="59">
        <v>0.21327744517511421</v>
      </c>
      <c r="W38" s="61" t="str">
        <f t="shared" si="17"/>
        <v>LAPSING</v>
      </c>
      <c r="X38" s="68">
        <f t="shared" si="18"/>
        <v>0.9371163032490375</v>
      </c>
      <c r="Y38" s="66">
        <f t="shared" si="14"/>
        <v>0.98128838881495206</v>
      </c>
      <c r="Z38" s="66">
        <f t="shared" si="15"/>
        <v>1.0187832697568442</v>
      </c>
      <c r="AA38" s="69">
        <f t="shared" si="16"/>
        <v>1.0596416115591032</v>
      </c>
    </row>
    <row r="39" spans="1:39">
      <c r="A39" s="58">
        <v>44407</v>
      </c>
      <c r="B39" s="57" t="s">
        <v>183</v>
      </c>
      <c r="C39" s="57" t="s">
        <v>187</v>
      </c>
      <c r="D39" s="57">
        <v>3</v>
      </c>
      <c r="E39" s="57" t="s">
        <v>115</v>
      </c>
      <c r="F39" s="57">
        <v>2328158</v>
      </c>
      <c r="G39" s="6">
        <f t="shared" si="0"/>
        <v>5</v>
      </c>
      <c r="N39" s="6">
        <v>7</v>
      </c>
      <c r="O39" s="6" t="s">
        <v>34</v>
      </c>
      <c r="P39" s="59">
        <v>0.18123469453620467</v>
      </c>
      <c r="Q39" s="59">
        <v>0.29026514321545044</v>
      </c>
      <c r="R39" s="59">
        <v>0.3077622330641489</v>
      </c>
      <c r="S39" s="59">
        <v>0.22073792918419599</v>
      </c>
      <c r="W39" s="61" t="str">
        <f t="shared" si="17"/>
        <v>GONE AWAY</v>
      </c>
      <c r="X39" s="68">
        <f t="shared" si="18"/>
        <v>0.9402917209257059</v>
      </c>
      <c r="Y39" s="66">
        <f t="shared" si="14"/>
        <v>0.96602575688912351</v>
      </c>
      <c r="Z39" s="66">
        <f t="shared" si="15"/>
        <v>1.007371190723044</v>
      </c>
      <c r="AA39" s="65">
        <f t="shared" si="16"/>
        <v>1.0967080687829482</v>
      </c>
    </row>
    <row r="40" spans="1:39">
      <c r="A40" s="58">
        <v>44498</v>
      </c>
      <c r="B40" s="57" t="s">
        <v>181</v>
      </c>
      <c r="C40" s="57" t="s">
        <v>184</v>
      </c>
      <c r="D40" s="57">
        <v>2</v>
      </c>
      <c r="E40" s="57" t="s">
        <v>59</v>
      </c>
      <c r="F40" s="57">
        <v>940596</v>
      </c>
      <c r="G40" s="6">
        <f t="shared" si="0"/>
        <v>4</v>
      </c>
    </row>
    <row r="41" spans="1:39">
      <c r="A41" s="58">
        <v>44407</v>
      </c>
      <c r="B41" s="57" t="s">
        <v>188</v>
      </c>
      <c r="C41" s="57" t="s">
        <v>184</v>
      </c>
      <c r="D41" s="57">
        <v>2</v>
      </c>
      <c r="E41" s="57" t="s">
        <v>115</v>
      </c>
      <c r="F41" s="57">
        <v>678575</v>
      </c>
      <c r="G41" s="6">
        <f t="shared" si="0"/>
        <v>3</v>
      </c>
    </row>
    <row r="42" spans="1:39">
      <c r="A42" s="58">
        <v>44134</v>
      </c>
      <c r="B42" s="57" t="s">
        <v>38</v>
      </c>
      <c r="C42" s="57" t="s">
        <v>182</v>
      </c>
      <c r="D42" s="57">
        <v>4</v>
      </c>
      <c r="E42" s="57" t="s">
        <v>61</v>
      </c>
      <c r="F42" s="57">
        <v>677646</v>
      </c>
      <c r="G42" s="6">
        <f t="shared" si="0"/>
        <v>6</v>
      </c>
      <c r="N42" s="6" t="s">
        <v>57</v>
      </c>
      <c r="O42" s="6" t="s">
        <v>59</v>
      </c>
    </row>
    <row r="43" spans="1:39">
      <c r="A43" s="58">
        <v>44134</v>
      </c>
      <c r="B43" s="57" t="s">
        <v>44</v>
      </c>
      <c r="C43" s="57" t="s">
        <v>187</v>
      </c>
      <c r="D43" s="57">
        <v>3</v>
      </c>
      <c r="E43" s="57" t="s">
        <v>61</v>
      </c>
      <c r="F43" s="57">
        <v>980194</v>
      </c>
      <c r="G43" s="6">
        <f t="shared" si="0"/>
        <v>1</v>
      </c>
    </row>
    <row r="44" spans="1:39">
      <c r="A44" s="58">
        <v>44407</v>
      </c>
      <c r="B44" s="57" t="s">
        <v>38</v>
      </c>
      <c r="C44" s="57" t="s">
        <v>187</v>
      </c>
      <c r="D44" s="57">
        <v>3</v>
      </c>
      <c r="E44" s="57" t="s">
        <v>115</v>
      </c>
      <c r="F44" s="57">
        <v>961066</v>
      </c>
      <c r="G44" s="6">
        <f t="shared" si="0"/>
        <v>6</v>
      </c>
      <c r="O44" s="6" t="s">
        <v>180</v>
      </c>
      <c r="P44" s="6" t="s">
        <v>179</v>
      </c>
      <c r="S44"/>
    </row>
    <row r="45" spans="1:39">
      <c r="A45" s="58">
        <v>44134</v>
      </c>
      <c r="B45" s="57" t="s">
        <v>183</v>
      </c>
      <c r="C45" s="57" t="s">
        <v>184</v>
      </c>
      <c r="D45" s="57">
        <v>2</v>
      </c>
      <c r="E45" s="57" t="s">
        <v>61</v>
      </c>
      <c r="F45" s="57">
        <v>2268687</v>
      </c>
      <c r="G45" s="6">
        <f t="shared" si="0"/>
        <v>5</v>
      </c>
      <c r="O45" s="6">
        <v>1</v>
      </c>
      <c r="P45" s="6">
        <v>2</v>
      </c>
      <c r="Q45" s="6">
        <v>3</v>
      </c>
      <c r="R45" s="6">
        <v>4</v>
      </c>
      <c r="S45"/>
    </row>
    <row r="46" spans="1:39">
      <c r="A46" s="58">
        <v>44498</v>
      </c>
      <c r="B46" s="57" t="s">
        <v>44</v>
      </c>
      <c r="C46" s="57" t="s">
        <v>187</v>
      </c>
      <c r="D46" s="57">
        <v>3</v>
      </c>
      <c r="E46" s="57" t="s">
        <v>59</v>
      </c>
      <c r="F46" s="57">
        <v>934170</v>
      </c>
      <c r="G46" s="6">
        <f t="shared" si="0"/>
        <v>1</v>
      </c>
      <c r="O46" s="6" t="s">
        <v>186</v>
      </c>
      <c r="P46" s="6" t="s">
        <v>184</v>
      </c>
      <c r="Q46" s="6" t="s">
        <v>187</v>
      </c>
      <c r="R46" s="6" t="s">
        <v>182</v>
      </c>
      <c r="S46"/>
    </row>
    <row r="47" spans="1:39">
      <c r="A47" s="58">
        <v>44498</v>
      </c>
      <c r="B47" s="57" t="s">
        <v>185</v>
      </c>
      <c r="C47" s="57" t="s">
        <v>187</v>
      </c>
      <c r="D47" s="57">
        <v>3</v>
      </c>
      <c r="E47" s="57" t="s">
        <v>59</v>
      </c>
      <c r="F47" s="57">
        <v>703138</v>
      </c>
      <c r="G47" s="6">
        <f t="shared" si="0"/>
        <v>2</v>
      </c>
      <c r="N47" s="6" t="s">
        <v>143</v>
      </c>
      <c r="O47" s="59">
        <v>0.18714620114988978</v>
      </c>
      <c r="P47" s="59">
        <v>0.29653773599994504</v>
      </c>
      <c r="Q47" s="59">
        <v>0.30754911564084725</v>
      </c>
      <c r="R47" s="59">
        <v>0.20876694720931793</v>
      </c>
      <c r="S47"/>
    </row>
    <row r="48" spans="1:39" ht="28" customHeight="1" thickBot="1">
      <c r="A48" s="58">
        <v>44498</v>
      </c>
      <c r="B48" s="57" t="s">
        <v>181</v>
      </c>
      <c r="C48" s="57" t="s">
        <v>187</v>
      </c>
      <c r="D48" s="57">
        <v>3</v>
      </c>
      <c r="E48" s="57" t="s">
        <v>59</v>
      </c>
      <c r="F48" s="57">
        <v>969501</v>
      </c>
      <c r="G48" s="6">
        <f t="shared" si="0"/>
        <v>4</v>
      </c>
      <c r="N48"/>
      <c r="O48"/>
      <c r="P48"/>
      <c r="Q48"/>
      <c r="R48"/>
      <c r="S48"/>
      <c r="AC48" s="62"/>
      <c r="AD48" s="73" t="s">
        <v>186</v>
      </c>
      <c r="AE48" s="73" t="s">
        <v>184</v>
      </c>
      <c r="AF48" s="73" t="s">
        <v>187</v>
      </c>
      <c r="AG48" s="73" t="s">
        <v>182</v>
      </c>
      <c r="AI48" s="62"/>
      <c r="AJ48" s="75" t="s">
        <v>190</v>
      </c>
      <c r="AK48" s="75" t="s">
        <v>191</v>
      </c>
      <c r="AL48" s="75" t="s">
        <v>192</v>
      </c>
      <c r="AM48" s="75" t="s">
        <v>193</v>
      </c>
    </row>
    <row r="49" spans="1:39">
      <c r="A49" s="58">
        <v>44134</v>
      </c>
      <c r="B49" s="57" t="s">
        <v>183</v>
      </c>
      <c r="C49" s="57" t="s">
        <v>187</v>
      </c>
      <c r="D49" s="57">
        <v>3</v>
      </c>
      <c r="E49" s="57" t="s">
        <v>61</v>
      </c>
      <c r="F49" s="57">
        <v>2439853</v>
      </c>
      <c r="G49" s="6">
        <f t="shared" si="0"/>
        <v>5</v>
      </c>
      <c r="N49"/>
      <c r="O49"/>
      <c r="P49"/>
      <c r="Q49"/>
      <c r="R49"/>
      <c r="S49"/>
      <c r="AC49" s="61"/>
      <c r="AD49" s="12">
        <f>X7/X62-1</f>
        <v>2.0969208321783839E-2</v>
      </c>
      <c r="AE49" s="12">
        <f t="shared" ref="AE49:AG55" si="19">Y7/Y62-1</f>
        <v>5.7412910618266366E-3</v>
      </c>
      <c r="AF49" s="12">
        <f t="shared" si="19"/>
        <v>-8.3858507145633254E-3</v>
      </c>
      <c r="AG49" s="12">
        <f t="shared" si="19"/>
        <v>-1.8637679935904372E-2</v>
      </c>
      <c r="AI49" s="61" t="s">
        <v>194</v>
      </c>
      <c r="AJ49" s="64" t="str">
        <f>_xlfn.CONCAT(ROUND(X7, 2), "   (", TEXT(AD49, "0.0%"), ")")</f>
        <v>1.05   (2.1%)</v>
      </c>
      <c r="AK49" s="65" t="str">
        <f t="shared" ref="AK49:AM55" si="20">_xlfn.CONCAT(ROUND(Y7, 2), "   (", TEXT(AE49, "0.0%"), ")")</f>
        <v>1.05   (0.6%)</v>
      </c>
      <c r="AL49" s="66" t="str">
        <f t="shared" si="20"/>
        <v>0.99   (-0.8%)</v>
      </c>
      <c r="AM49" s="67" t="str">
        <f t="shared" si="20"/>
        <v>0.88   (-1.9%)</v>
      </c>
    </row>
    <row r="50" spans="1:39">
      <c r="A50" s="58">
        <v>44498</v>
      </c>
      <c r="B50" s="57" t="s">
        <v>185</v>
      </c>
      <c r="C50" s="57" t="s">
        <v>182</v>
      </c>
      <c r="D50" s="57">
        <v>4</v>
      </c>
      <c r="E50" s="57" t="s">
        <v>59</v>
      </c>
      <c r="F50" s="57">
        <v>429202</v>
      </c>
      <c r="G50" s="6">
        <f t="shared" si="0"/>
        <v>2</v>
      </c>
      <c r="N50"/>
      <c r="O50"/>
      <c r="P50"/>
      <c r="Q50"/>
      <c r="R50"/>
      <c r="S50"/>
      <c r="AC50" s="61"/>
      <c r="AD50" s="12">
        <f t="shared" ref="AD50:AD55" si="21">X8/X63-1</f>
        <v>2.5018231047714945E-2</v>
      </c>
      <c r="AE50" s="12">
        <f t="shared" si="19"/>
        <v>1.4692529951927158E-2</v>
      </c>
      <c r="AF50" s="12">
        <f t="shared" si="19"/>
        <v>-7.3006936260618938E-3</v>
      </c>
      <c r="AG50" s="12">
        <f t="shared" si="19"/>
        <v>-3.3675164666802315E-2</v>
      </c>
      <c r="AI50" s="61" t="s">
        <v>200</v>
      </c>
      <c r="AJ50" s="68" t="str">
        <f t="shared" ref="AJ50:AJ55" si="22">_xlfn.CONCAT(ROUND(X8, 2), "   (", TEXT(AD50, "0.0%"), ")")</f>
        <v>0.95   (2.5%)</v>
      </c>
      <c r="AK50" s="65" t="str">
        <f t="shared" si="20"/>
        <v>1.04   (1.5%)</v>
      </c>
      <c r="AL50" s="69" t="str">
        <f t="shared" si="20"/>
        <v>1.03   (-0.7%)</v>
      </c>
      <c r="AM50" s="70" t="str">
        <f t="shared" si="20"/>
        <v>0.95   (-3.4%)</v>
      </c>
    </row>
    <row r="51" spans="1:39">
      <c r="A51" s="58">
        <v>44498</v>
      </c>
      <c r="B51" s="57" t="s">
        <v>188</v>
      </c>
      <c r="C51" s="57" t="s">
        <v>184</v>
      </c>
      <c r="D51" s="57">
        <v>2</v>
      </c>
      <c r="E51" s="57" t="s">
        <v>59</v>
      </c>
      <c r="F51" s="57">
        <v>693671</v>
      </c>
      <c r="G51" s="6">
        <f t="shared" si="0"/>
        <v>3</v>
      </c>
      <c r="N51"/>
      <c r="O51"/>
      <c r="P51"/>
      <c r="Q51"/>
      <c r="R51"/>
      <c r="S51"/>
      <c r="AC51" s="61"/>
      <c r="AD51" s="12">
        <f t="shared" si="21"/>
        <v>-1.5721399715394768E-2</v>
      </c>
      <c r="AE51" s="12">
        <f t="shared" si="19"/>
        <v>2.0038225633646878E-2</v>
      </c>
      <c r="AF51" s="12">
        <f t="shared" si="19"/>
        <v>1.0372244130356423E-2</v>
      </c>
      <c r="AG51" s="12">
        <f t="shared" si="19"/>
        <v>-2.4608902476070504E-2</v>
      </c>
      <c r="AI51" s="61" t="s">
        <v>196</v>
      </c>
      <c r="AJ51" s="71" t="str">
        <f t="shared" si="22"/>
        <v>1.14   (-1.6%)</v>
      </c>
      <c r="AK51" s="68" t="str">
        <f t="shared" si="20"/>
        <v>0.96   (2.0%)</v>
      </c>
      <c r="AL51" s="72" t="str">
        <f t="shared" si="20"/>
        <v>0.95   (1.0%)</v>
      </c>
      <c r="AM51" s="68" t="str">
        <f t="shared" si="20"/>
        <v>1.01   (-2.5%)</v>
      </c>
    </row>
    <row r="52" spans="1:39">
      <c r="A52" s="58">
        <v>44407</v>
      </c>
      <c r="B52" s="57" t="s">
        <v>38</v>
      </c>
      <c r="C52" s="57" t="s">
        <v>186</v>
      </c>
      <c r="D52" s="57">
        <v>1</v>
      </c>
      <c r="E52" s="57" t="s">
        <v>115</v>
      </c>
      <c r="F52" s="57">
        <v>558666</v>
      </c>
      <c r="G52" s="6">
        <f t="shared" si="0"/>
        <v>6</v>
      </c>
      <c r="N52"/>
      <c r="O52"/>
      <c r="P52"/>
      <c r="Q52"/>
      <c r="R52"/>
      <c r="S52"/>
      <c r="AC52" s="61"/>
      <c r="AD52" s="12">
        <f t="shared" si="21"/>
        <v>6.2830456826583614E-3</v>
      </c>
      <c r="AE52" s="12">
        <f t="shared" si="19"/>
        <v>1.4047039949190321E-2</v>
      </c>
      <c r="AF52" s="12">
        <f t="shared" si="19"/>
        <v>-3.1132706219795248E-3</v>
      </c>
      <c r="AG52" s="12">
        <f t="shared" si="19"/>
        <v>-2.0828837223507257E-2</v>
      </c>
      <c r="AI52" s="61" t="s">
        <v>197</v>
      </c>
      <c r="AJ52" s="69" t="str">
        <f t="shared" si="22"/>
        <v>1   (0.6%)</v>
      </c>
      <c r="AK52" s="66" t="str">
        <f t="shared" si="20"/>
        <v>0.99   (1.4%)</v>
      </c>
      <c r="AL52" s="66" t="str">
        <f t="shared" si="20"/>
        <v>1   (-0.3%)</v>
      </c>
      <c r="AM52" s="68" t="str">
        <f t="shared" si="20"/>
        <v>1.02   (-2.1%)</v>
      </c>
    </row>
    <row r="53" spans="1:39">
      <c r="A53" s="58">
        <v>44407</v>
      </c>
      <c r="B53" s="57" t="s">
        <v>44</v>
      </c>
      <c r="C53" s="57" t="s">
        <v>187</v>
      </c>
      <c r="D53" s="57">
        <v>3</v>
      </c>
      <c r="E53" s="57" t="s">
        <v>115</v>
      </c>
      <c r="F53" s="57">
        <v>998135</v>
      </c>
      <c r="G53" s="6">
        <f t="shared" si="0"/>
        <v>1</v>
      </c>
      <c r="N53"/>
      <c r="O53"/>
      <c r="P53"/>
      <c r="Q53"/>
      <c r="R53"/>
      <c r="S53"/>
      <c r="AC53" s="61"/>
      <c r="AD53" s="12">
        <f t="shared" si="21"/>
        <v>2.6226956527786616E-2</v>
      </c>
      <c r="AE53" s="12">
        <f t="shared" si="19"/>
        <v>1.9589249302676137E-6</v>
      </c>
      <c r="AF53" s="12">
        <f t="shared" si="19"/>
        <v>-1.1329003863031817E-2</v>
      </c>
      <c r="AG53" s="12">
        <f t="shared" si="19"/>
        <v>-5.2976266153551554E-3</v>
      </c>
      <c r="AI53" s="61" t="s">
        <v>198</v>
      </c>
      <c r="AJ53" s="68" t="str">
        <f t="shared" si="22"/>
        <v>0.95   (2.6%)</v>
      </c>
      <c r="AK53" s="66" t="str">
        <f t="shared" si="20"/>
        <v>0.99   (0.0%)</v>
      </c>
      <c r="AL53" s="66" t="str">
        <f t="shared" si="20"/>
        <v>1.01   (-1.1%)</v>
      </c>
      <c r="AM53" s="69" t="str">
        <f t="shared" si="20"/>
        <v>1.05   (-0.5%)</v>
      </c>
    </row>
    <row r="54" spans="1:39">
      <c r="A54" s="58">
        <v>44134</v>
      </c>
      <c r="B54" s="57" t="s">
        <v>181</v>
      </c>
      <c r="C54" s="57" t="s">
        <v>187</v>
      </c>
      <c r="D54" s="57">
        <v>3</v>
      </c>
      <c r="E54" s="57" t="s">
        <v>61</v>
      </c>
      <c r="F54" s="57">
        <v>859874</v>
      </c>
      <c r="G54" s="6">
        <f t="shared" si="0"/>
        <v>4</v>
      </c>
      <c r="AC54" s="61"/>
      <c r="AD54" s="12">
        <f t="shared" si="21"/>
        <v>3.1214446961091991E-3</v>
      </c>
      <c r="AE54" s="12">
        <f t="shared" si="19"/>
        <v>2.3519932040938496E-3</v>
      </c>
      <c r="AF54" s="12">
        <f t="shared" si="19"/>
        <v>-2.9023193910227008E-3</v>
      </c>
      <c r="AG54" s="12">
        <f t="shared" si="19"/>
        <v>-1.6327290333815192E-3</v>
      </c>
      <c r="AI54" s="61" t="s">
        <v>15</v>
      </c>
      <c r="AJ54" s="68" t="str">
        <f t="shared" si="22"/>
        <v>0.94   (0.3%)</v>
      </c>
      <c r="AK54" s="66" t="str">
        <f t="shared" si="20"/>
        <v>0.98   (0.2%)</v>
      </c>
      <c r="AL54" s="66" t="str">
        <f t="shared" si="20"/>
        <v>1.01   (-0.3%)</v>
      </c>
      <c r="AM54" s="69" t="str">
        <f t="shared" si="20"/>
        <v>1.07   (-0.2%)</v>
      </c>
    </row>
    <row r="55" spans="1:39">
      <c r="A55" s="58">
        <v>44407</v>
      </c>
      <c r="B55" s="57" t="s">
        <v>185</v>
      </c>
      <c r="C55" s="57" t="s">
        <v>187</v>
      </c>
      <c r="D55" s="57">
        <v>3</v>
      </c>
      <c r="E55" s="57" t="s">
        <v>115</v>
      </c>
      <c r="F55" s="57">
        <v>705995</v>
      </c>
      <c r="G55" s="6">
        <f t="shared" si="0"/>
        <v>2</v>
      </c>
      <c r="AC55" s="61"/>
      <c r="AD55" s="12">
        <f t="shared" si="21"/>
        <v>-1.0465664737818403E-2</v>
      </c>
      <c r="AE55" s="12">
        <f t="shared" si="19"/>
        <v>-5.1560221072677326E-3</v>
      </c>
      <c r="AF55" s="12">
        <f t="shared" si="19"/>
        <v>1.9545728792633721E-3</v>
      </c>
      <c r="AG55" s="12">
        <f t="shared" si="19"/>
        <v>1.3012174462773141E-2</v>
      </c>
      <c r="AI55" s="61" t="s">
        <v>199</v>
      </c>
      <c r="AJ55" s="68" t="str">
        <f t="shared" si="22"/>
        <v>0.93   (-1.0%)</v>
      </c>
      <c r="AK55" s="66" t="str">
        <f t="shared" si="20"/>
        <v>0.97   (-0.5%)</v>
      </c>
      <c r="AL55" s="66" t="str">
        <f t="shared" si="20"/>
        <v>1.02   (0.2%)</v>
      </c>
      <c r="AM55" s="65" t="str">
        <f t="shared" si="20"/>
        <v>1.09   (1.3%)</v>
      </c>
    </row>
    <row r="56" spans="1:39">
      <c r="A56" s="58">
        <v>44134</v>
      </c>
      <c r="B56" s="57" t="s">
        <v>34</v>
      </c>
      <c r="C56" s="57" t="s">
        <v>187</v>
      </c>
      <c r="D56" s="57">
        <v>3</v>
      </c>
      <c r="E56" s="57" t="s">
        <v>61</v>
      </c>
      <c r="F56" s="57">
        <v>3504447</v>
      </c>
      <c r="G56" s="6">
        <f t="shared" si="0"/>
        <v>7</v>
      </c>
    </row>
    <row r="57" spans="1:39">
      <c r="A57" s="58">
        <v>44134</v>
      </c>
      <c r="B57" s="57" t="s">
        <v>44</v>
      </c>
      <c r="C57" s="57" t="s">
        <v>182</v>
      </c>
      <c r="D57" s="57">
        <v>4</v>
      </c>
      <c r="E57" s="57" t="s">
        <v>61</v>
      </c>
      <c r="F57" s="57">
        <v>575394</v>
      </c>
      <c r="G57" s="6">
        <f t="shared" si="0"/>
        <v>1</v>
      </c>
      <c r="N57" s="6" t="s">
        <v>57</v>
      </c>
      <c r="O57" s="6" t="s">
        <v>115</v>
      </c>
    </row>
    <row r="58" spans="1:39">
      <c r="A58" s="58">
        <v>44407</v>
      </c>
      <c r="B58" s="57" t="s">
        <v>181</v>
      </c>
      <c r="C58" s="57" t="s">
        <v>186</v>
      </c>
      <c r="D58" s="57">
        <v>1</v>
      </c>
      <c r="E58" s="57" t="s">
        <v>115</v>
      </c>
      <c r="F58" s="57">
        <v>607368</v>
      </c>
      <c r="G58" s="6">
        <f t="shared" si="0"/>
        <v>4</v>
      </c>
    </row>
    <row r="59" spans="1:39">
      <c r="A59" s="58">
        <v>44134</v>
      </c>
      <c r="B59" s="57" t="s">
        <v>181</v>
      </c>
      <c r="C59" s="57" t="s">
        <v>186</v>
      </c>
      <c r="D59" s="57">
        <v>1</v>
      </c>
      <c r="E59" s="57" t="s">
        <v>61</v>
      </c>
      <c r="F59" s="57">
        <v>539138</v>
      </c>
      <c r="G59" s="6">
        <f t="shared" si="0"/>
        <v>4</v>
      </c>
      <c r="N59" s="6" t="s">
        <v>143</v>
      </c>
      <c r="P59" s="6" t="s">
        <v>180</v>
      </c>
      <c r="Q59" s="6" t="s">
        <v>179</v>
      </c>
    </row>
    <row r="60" spans="1:39">
      <c r="A60" s="58">
        <v>44134</v>
      </c>
      <c r="B60" s="57" t="s">
        <v>38</v>
      </c>
      <c r="C60" s="57" t="s">
        <v>184</v>
      </c>
      <c r="D60" s="57">
        <v>2</v>
      </c>
      <c r="E60" s="57" t="s">
        <v>61</v>
      </c>
      <c r="F60" s="57">
        <v>936830</v>
      </c>
      <c r="G60" s="6">
        <f t="shared" si="0"/>
        <v>6</v>
      </c>
      <c r="P60" s="6">
        <v>1</v>
      </c>
      <c r="Q60" s="6">
        <v>2</v>
      </c>
      <c r="R60" s="6">
        <v>3</v>
      </c>
      <c r="S60" s="6">
        <v>4</v>
      </c>
    </row>
    <row r="61" spans="1:39" ht="20" thickBot="1">
      <c r="A61" s="58">
        <v>44134</v>
      </c>
      <c r="B61" s="57" t="s">
        <v>34</v>
      </c>
      <c r="C61" s="57" t="s">
        <v>186</v>
      </c>
      <c r="D61" s="57">
        <v>1</v>
      </c>
      <c r="E61" s="57" t="s">
        <v>61</v>
      </c>
      <c r="F61" s="57">
        <v>2063695</v>
      </c>
      <c r="G61" s="6">
        <f t="shared" si="0"/>
        <v>7</v>
      </c>
      <c r="N61" s="6" t="s">
        <v>40</v>
      </c>
      <c r="O61" s="6" t="s">
        <v>178</v>
      </c>
      <c r="P61" s="6" t="s">
        <v>186</v>
      </c>
      <c r="Q61" s="6" t="s">
        <v>184</v>
      </c>
      <c r="R61" s="6" t="s">
        <v>187</v>
      </c>
      <c r="S61" s="6" t="s">
        <v>182</v>
      </c>
      <c r="W61" s="62"/>
      <c r="X61" s="63" t="str">
        <f>P61</f>
        <v>ULTRA PRICE SENSITIVE</v>
      </c>
      <c r="Y61" s="63" t="str">
        <f t="shared" ref="Y61" si="23">Q61</f>
        <v>PRICE SENSITIVE</v>
      </c>
      <c r="Z61" s="63" t="str">
        <f t="shared" ref="Z61" si="24">R61</f>
        <v>MID MARKET</v>
      </c>
      <c r="AA61" s="63" t="str">
        <f t="shared" ref="AA61" si="25">S61</f>
        <v>UPMARKET</v>
      </c>
    </row>
    <row r="62" spans="1:39">
      <c r="A62" s="58">
        <v>44498</v>
      </c>
      <c r="B62" s="57" t="s">
        <v>44</v>
      </c>
      <c r="C62" s="57" t="s">
        <v>182</v>
      </c>
      <c r="D62" s="57">
        <v>4</v>
      </c>
      <c r="E62" s="57" t="s">
        <v>59</v>
      </c>
      <c r="F62" s="57">
        <v>547339</v>
      </c>
      <c r="G62" s="6">
        <f t="shared" si="0"/>
        <v>1</v>
      </c>
      <c r="N62" s="6">
        <v>1</v>
      </c>
      <c r="O62" s="6" t="s">
        <v>44</v>
      </c>
      <c r="P62" s="59">
        <v>0.19759552489040291</v>
      </c>
      <c r="Q62" s="59">
        <v>0.31463956815585287</v>
      </c>
      <c r="R62" s="59">
        <v>0.30637919211551695</v>
      </c>
      <c r="S62" s="59">
        <v>0.18138571483822727</v>
      </c>
      <c r="W62" s="61" t="str">
        <f>O62</f>
        <v>HIGHLY ENGAGED</v>
      </c>
      <c r="X62" s="64">
        <f>P62/O$20</f>
        <v>1.0251758727647977</v>
      </c>
      <c r="Y62" s="65">
        <f t="shared" ref="Y62:Y68" si="26">Q62/P$20</f>
        <v>1.0471458047217772</v>
      </c>
      <c r="Z62" s="66">
        <f t="shared" ref="Z62:Z68" si="27">R62/Q$20</f>
        <v>1.0028442037910519</v>
      </c>
      <c r="AA62" s="67">
        <f t="shared" ref="AA62:AA68" si="28">S62/R$20</f>
        <v>0.901191642778577</v>
      </c>
    </row>
    <row r="63" spans="1:39">
      <c r="A63" s="58">
        <v>44134</v>
      </c>
      <c r="B63" s="57" t="s">
        <v>44</v>
      </c>
      <c r="C63" s="57" t="s">
        <v>184</v>
      </c>
      <c r="D63" s="57">
        <v>2</v>
      </c>
      <c r="E63" s="57" t="s">
        <v>61</v>
      </c>
      <c r="F63" s="57">
        <v>998571</v>
      </c>
      <c r="G63" s="6">
        <f t="shared" si="0"/>
        <v>1</v>
      </c>
      <c r="N63" s="6">
        <v>2</v>
      </c>
      <c r="O63" s="6" t="s">
        <v>185</v>
      </c>
      <c r="P63" s="59">
        <v>0.17862331054235894</v>
      </c>
      <c r="Q63" s="59">
        <v>0.3071346807360979</v>
      </c>
      <c r="R63" s="59">
        <v>0.31605409487688801</v>
      </c>
      <c r="S63" s="59">
        <v>0.19818791384465517</v>
      </c>
      <c r="W63" s="61" t="str">
        <f t="shared" ref="W63:W68" si="29">O63</f>
        <v>OPP - OCCASIONAL HIGH SPENDERS</v>
      </c>
      <c r="X63" s="68">
        <f t="shared" ref="X63:X68" si="30">P63/O$20</f>
        <v>0.92674319614762868</v>
      </c>
      <c r="Y63" s="65">
        <f t="shared" si="26"/>
        <v>1.0221689354024901</v>
      </c>
      <c r="Z63" s="69">
        <f t="shared" si="27"/>
        <v>1.0345122165222325</v>
      </c>
      <c r="AA63" s="70">
        <f t="shared" si="28"/>
        <v>0.98467121192987461</v>
      </c>
    </row>
    <row r="64" spans="1:39">
      <c r="A64" s="58">
        <v>44134</v>
      </c>
      <c r="B64" s="57" t="s">
        <v>181</v>
      </c>
      <c r="C64" s="57" t="s">
        <v>184</v>
      </c>
      <c r="D64" s="57">
        <v>2</v>
      </c>
      <c r="E64" s="57" t="s">
        <v>61</v>
      </c>
      <c r="F64" s="57">
        <v>812133</v>
      </c>
      <c r="G64" s="6">
        <f t="shared" si="0"/>
        <v>4</v>
      </c>
      <c r="N64" s="6">
        <v>3</v>
      </c>
      <c r="O64" s="6" t="s">
        <v>188</v>
      </c>
      <c r="P64" s="59">
        <v>0.22266444533138779</v>
      </c>
      <c r="Q64" s="59">
        <v>0.2824149238437979</v>
      </c>
      <c r="R64" s="59">
        <v>0.28646734857719813</v>
      </c>
      <c r="S64" s="59">
        <v>0.20845328224761617</v>
      </c>
      <c r="W64" s="61" t="str">
        <f t="shared" si="29"/>
        <v>OPP - FREQUENT LOW SPENDERS</v>
      </c>
      <c r="X64" s="71">
        <f t="shared" si="30"/>
        <v>1.1552398122523573</v>
      </c>
      <c r="Y64" s="68">
        <f t="shared" si="26"/>
        <v>0.93989959504192777</v>
      </c>
      <c r="Z64" s="72">
        <f t="shared" si="27"/>
        <v>0.93766850846619298</v>
      </c>
      <c r="AA64" s="68">
        <f t="shared" si="28"/>
        <v>1.0356733772494671</v>
      </c>
    </row>
    <row r="65" spans="1:27">
      <c r="A65" s="58">
        <v>44407</v>
      </c>
      <c r="B65" s="57" t="s">
        <v>34</v>
      </c>
      <c r="C65" s="57" t="s">
        <v>182</v>
      </c>
      <c r="D65" s="57">
        <v>4</v>
      </c>
      <c r="E65" s="57" t="s">
        <v>115</v>
      </c>
      <c r="F65" s="57">
        <v>2372944</v>
      </c>
      <c r="G65" s="6">
        <f t="shared" si="0"/>
        <v>7</v>
      </c>
      <c r="N65" s="6">
        <v>4</v>
      </c>
      <c r="O65" s="6" t="s">
        <v>181</v>
      </c>
      <c r="P65" s="59">
        <v>0.19217939882711865</v>
      </c>
      <c r="Q65" s="59">
        <v>0.2922065471003556</v>
      </c>
      <c r="R65" s="59">
        <v>0.30637079478626589</v>
      </c>
      <c r="S65" s="59">
        <v>0.20924325928625986</v>
      </c>
      <c r="W65" s="61" t="str">
        <f t="shared" si="29"/>
        <v>POT - OCCASIONAL LOW SPENDERS</v>
      </c>
      <c r="X65" s="69">
        <f t="shared" si="30"/>
        <v>0.9970756323012987</v>
      </c>
      <c r="Y65" s="66">
        <f t="shared" si="26"/>
        <v>0.97248690526046255</v>
      </c>
      <c r="Z65" s="66">
        <f t="shared" si="27"/>
        <v>1.0028167175479143</v>
      </c>
      <c r="AA65" s="68">
        <f t="shared" si="28"/>
        <v>1.0395982767700693</v>
      </c>
    </row>
    <row r="66" spans="1:27">
      <c r="A66" s="58">
        <v>44498</v>
      </c>
      <c r="B66" s="57" t="s">
        <v>34</v>
      </c>
      <c r="C66" s="57" t="s">
        <v>182</v>
      </c>
      <c r="D66" s="57">
        <v>4</v>
      </c>
      <c r="E66" s="57" t="s">
        <v>59</v>
      </c>
      <c r="F66" s="57">
        <v>2511230</v>
      </c>
      <c r="G66" s="6">
        <f t="shared" si="0"/>
        <v>7</v>
      </c>
      <c r="N66" s="6">
        <v>5</v>
      </c>
      <c r="O66" s="6" t="s">
        <v>183</v>
      </c>
      <c r="P66" s="59">
        <v>0.1780793257457981</v>
      </c>
      <c r="Q66" s="59">
        <v>0.29614028359188455</v>
      </c>
      <c r="R66" s="59">
        <v>0.3126434614480238</v>
      </c>
      <c r="S66" s="59">
        <v>0.21313692921429356</v>
      </c>
      <c r="W66" s="61" t="str">
        <f t="shared" si="29"/>
        <v>POT - INFREQUENT SPENDERS</v>
      </c>
      <c r="X66" s="68">
        <f t="shared" si="30"/>
        <v>0.92392086457461164</v>
      </c>
      <c r="Y66" s="66">
        <f t="shared" si="26"/>
        <v>0.98557869688771615</v>
      </c>
      <c r="Z66" s="66">
        <f t="shared" si="27"/>
        <v>1.0233484885230317</v>
      </c>
      <c r="AA66" s="69">
        <f t="shared" si="28"/>
        <v>1.0589434760434067</v>
      </c>
    </row>
    <row r="67" spans="1:27">
      <c r="A67" s="58">
        <v>44498</v>
      </c>
      <c r="B67" s="57" t="s">
        <v>183</v>
      </c>
      <c r="C67" s="57" t="s">
        <v>186</v>
      </c>
      <c r="D67" s="57">
        <v>1</v>
      </c>
      <c r="E67" s="57" t="s">
        <v>59</v>
      </c>
      <c r="F67" s="57">
        <v>1311135</v>
      </c>
      <c r="G67" s="6">
        <f t="shared" ref="G67:G85" si="31">VLOOKUP(B67,$J$4:$K$12, 2, FALSE)</f>
        <v>5</v>
      </c>
      <c r="N67" s="6">
        <v>6</v>
      </c>
      <c r="O67" s="6" t="s">
        <v>38</v>
      </c>
      <c r="P67" s="59">
        <v>0.18045769984637389</v>
      </c>
      <c r="Q67" s="59">
        <v>0.29335350671936555</v>
      </c>
      <c r="R67" s="59">
        <v>0.31043908124094749</v>
      </c>
      <c r="S67" s="59">
        <v>0.21574971219331307</v>
      </c>
      <c r="W67" s="61" t="str">
        <f t="shared" si="29"/>
        <v>LAPSING</v>
      </c>
      <c r="X67" s="68">
        <f t="shared" si="30"/>
        <v>0.93626047472353258</v>
      </c>
      <c r="Y67" s="66">
        <f t="shared" si="26"/>
        <v>0.97630407917876849</v>
      </c>
      <c r="Z67" s="66">
        <f t="shared" si="27"/>
        <v>1.016133083657075</v>
      </c>
      <c r="AA67" s="69">
        <f t="shared" si="28"/>
        <v>1.0719247529162106</v>
      </c>
    </row>
    <row r="68" spans="1:27">
      <c r="A68" s="58">
        <v>44134</v>
      </c>
      <c r="B68" s="57" t="s">
        <v>185</v>
      </c>
      <c r="C68" s="57" t="s">
        <v>186</v>
      </c>
      <c r="D68" s="57">
        <v>1</v>
      </c>
      <c r="E68" s="57" t="s">
        <v>61</v>
      </c>
      <c r="F68" s="57">
        <v>409121</v>
      </c>
      <c r="G68" s="6">
        <f t="shared" si="31"/>
        <v>2</v>
      </c>
      <c r="N68" s="6">
        <v>7</v>
      </c>
      <c r="O68" s="6" t="s">
        <v>34</v>
      </c>
      <c r="P68" s="59">
        <v>0.18201960328652697</v>
      </c>
      <c r="Q68" s="59">
        <v>0.29257620910657384</v>
      </c>
      <c r="R68" s="59">
        <v>0.30957575933971132</v>
      </c>
      <c r="S68" s="59">
        <v>0.2158284282671879</v>
      </c>
      <c r="W68" s="61" t="str">
        <f t="shared" si="29"/>
        <v>GONE AWAY</v>
      </c>
      <c r="X68" s="68">
        <f t="shared" si="30"/>
        <v>0.9443640272879007</v>
      </c>
      <c r="Y68" s="66">
        <f t="shared" si="26"/>
        <v>0.97371717016721049</v>
      </c>
      <c r="Z68" s="66">
        <f t="shared" si="27"/>
        <v>1.0133072476116098</v>
      </c>
      <c r="AA68" s="65">
        <f t="shared" si="28"/>
        <v>1.0723158436258158</v>
      </c>
    </row>
    <row r="69" spans="1:27">
      <c r="A69" s="58">
        <v>44407</v>
      </c>
      <c r="B69" s="57" t="s">
        <v>185</v>
      </c>
      <c r="C69" s="57" t="s">
        <v>186</v>
      </c>
      <c r="D69" s="57">
        <v>1</v>
      </c>
      <c r="E69" s="57" t="s">
        <v>115</v>
      </c>
      <c r="F69" s="57">
        <v>399005</v>
      </c>
      <c r="G69" s="6">
        <f t="shared" si="31"/>
        <v>2</v>
      </c>
    </row>
    <row r="70" spans="1:27">
      <c r="A70" s="58">
        <v>44407</v>
      </c>
      <c r="B70" s="57" t="s">
        <v>34</v>
      </c>
      <c r="C70" s="57" t="s">
        <v>184</v>
      </c>
      <c r="D70" s="57">
        <v>2</v>
      </c>
      <c r="E70" s="57" t="s">
        <v>115</v>
      </c>
      <c r="F70" s="57">
        <v>3216754</v>
      </c>
      <c r="G70" s="6">
        <f t="shared" si="31"/>
        <v>7</v>
      </c>
    </row>
    <row r="71" spans="1:27">
      <c r="A71" s="58">
        <v>44134</v>
      </c>
      <c r="B71" s="57" t="s">
        <v>183</v>
      </c>
      <c r="C71" s="57" t="s">
        <v>182</v>
      </c>
      <c r="D71" s="57">
        <v>4</v>
      </c>
      <c r="E71" s="57" t="s">
        <v>61</v>
      </c>
      <c r="F71" s="57">
        <v>1680419</v>
      </c>
      <c r="G71" s="6">
        <f t="shared" si="31"/>
        <v>5</v>
      </c>
    </row>
    <row r="72" spans="1:27">
      <c r="A72" s="58">
        <v>44134</v>
      </c>
      <c r="B72" s="57" t="s">
        <v>188</v>
      </c>
      <c r="C72" s="57" t="s">
        <v>184</v>
      </c>
      <c r="D72" s="57">
        <v>2</v>
      </c>
      <c r="E72" s="57" t="s">
        <v>61</v>
      </c>
      <c r="F72" s="57">
        <v>582587</v>
      </c>
      <c r="G72" s="6">
        <f t="shared" si="31"/>
        <v>3</v>
      </c>
    </row>
    <row r="73" spans="1:27">
      <c r="A73" s="58">
        <v>44407</v>
      </c>
      <c r="B73" s="57" t="s">
        <v>183</v>
      </c>
      <c r="C73" s="57" t="s">
        <v>182</v>
      </c>
      <c r="D73" s="57">
        <v>4</v>
      </c>
      <c r="E73" s="57" t="s">
        <v>115</v>
      </c>
      <c r="F73" s="57">
        <v>1587164</v>
      </c>
      <c r="G73" s="6">
        <f t="shared" si="31"/>
        <v>5</v>
      </c>
    </row>
    <row r="74" spans="1:27">
      <c r="A74" s="58">
        <v>44134</v>
      </c>
      <c r="B74" s="57" t="s">
        <v>38</v>
      </c>
      <c r="C74" s="57" t="s">
        <v>187</v>
      </c>
      <c r="D74" s="57">
        <v>3</v>
      </c>
      <c r="E74" s="57" t="s">
        <v>61</v>
      </c>
      <c r="F74" s="57">
        <v>988930</v>
      </c>
      <c r="G74" s="6">
        <f t="shared" si="31"/>
        <v>6</v>
      </c>
    </row>
    <row r="75" spans="1:27">
      <c r="A75" s="58">
        <v>44134</v>
      </c>
      <c r="B75" s="57" t="s">
        <v>38</v>
      </c>
      <c r="C75" s="57" t="s">
        <v>186</v>
      </c>
      <c r="D75" s="57">
        <v>1</v>
      </c>
      <c r="E75" s="57" t="s">
        <v>61</v>
      </c>
      <c r="F75" s="57">
        <v>573892</v>
      </c>
      <c r="G75" s="6">
        <f t="shared" si="31"/>
        <v>6</v>
      </c>
    </row>
    <row r="76" spans="1:27">
      <c r="A76" s="58">
        <v>44407</v>
      </c>
      <c r="B76" s="57" t="s">
        <v>44</v>
      </c>
      <c r="C76" s="57" t="s">
        <v>186</v>
      </c>
      <c r="D76" s="57">
        <v>1</v>
      </c>
      <c r="E76" s="57" t="s">
        <v>115</v>
      </c>
      <c r="F76" s="57">
        <v>643735</v>
      </c>
      <c r="G76" s="6">
        <f t="shared" si="31"/>
        <v>1</v>
      </c>
    </row>
    <row r="77" spans="1:27">
      <c r="A77" s="58">
        <v>44498</v>
      </c>
      <c r="B77" s="57" t="s">
        <v>185</v>
      </c>
      <c r="C77" s="57" t="s">
        <v>186</v>
      </c>
      <c r="D77" s="57">
        <v>1</v>
      </c>
      <c r="E77" s="57" t="s">
        <v>59</v>
      </c>
      <c r="F77" s="57">
        <v>410328</v>
      </c>
      <c r="G77" s="6">
        <f t="shared" si="31"/>
        <v>2</v>
      </c>
    </row>
    <row r="78" spans="1:27">
      <c r="A78" s="58">
        <v>44407</v>
      </c>
      <c r="B78" s="57" t="s">
        <v>181</v>
      </c>
      <c r="C78" s="57" t="s">
        <v>184</v>
      </c>
      <c r="D78" s="57">
        <v>2</v>
      </c>
      <c r="E78" s="57" t="s">
        <v>115</v>
      </c>
      <c r="F78" s="57">
        <v>923496</v>
      </c>
      <c r="G78" s="6">
        <f t="shared" si="31"/>
        <v>4</v>
      </c>
    </row>
    <row r="79" spans="1:27">
      <c r="A79" s="58">
        <v>44407</v>
      </c>
      <c r="B79" s="57" t="s">
        <v>188</v>
      </c>
      <c r="C79" s="57" t="s">
        <v>182</v>
      </c>
      <c r="D79" s="57">
        <v>4</v>
      </c>
      <c r="E79" s="57" t="s">
        <v>115</v>
      </c>
      <c r="F79" s="57">
        <v>500863</v>
      </c>
      <c r="G79" s="6">
        <f t="shared" si="31"/>
        <v>3</v>
      </c>
    </row>
    <row r="80" spans="1:27">
      <c r="A80" s="58">
        <v>44134</v>
      </c>
      <c r="B80" s="57" t="s">
        <v>185</v>
      </c>
      <c r="C80" s="57" t="s">
        <v>187</v>
      </c>
      <c r="D80" s="57">
        <v>3</v>
      </c>
      <c r="E80" s="57" t="s">
        <v>61</v>
      </c>
      <c r="F80" s="57">
        <v>737848</v>
      </c>
      <c r="G80" s="6">
        <f t="shared" si="31"/>
        <v>2</v>
      </c>
    </row>
    <row r="81" spans="1:7">
      <c r="A81" s="58">
        <v>44498</v>
      </c>
      <c r="B81" s="57" t="s">
        <v>188</v>
      </c>
      <c r="C81" s="57" t="s">
        <v>186</v>
      </c>
      <c r="D81" s="57">
        <v>1</v>
      </c>
      <c r="E81" s="57" t="s">
        <v>59</v>
      </c>
      <c r="F81" s="57">
        <v>527738</v>
      </c>
      <c r="G81" s="6">
        <f t="shared" si="31"/>
        <v>3</v>
      </c>
    </row>
    <row r="82" spans="1:7">
      <c r="A82" s="58">
        <v>44498</v>
      </c>
      <c r="B82" s="57" t="s">
        <v>34</v>
      </c>
      <c r="C82" s="57" t="s">
        <v>184</v>
      </c>
      <c r="D82" s="57">
        <v>2</v>
      </c>
      <c r="E82" s="57" t="s">
        <v>59</v>
      </c>
      <c r="F82" s="57">
        <v>3343160</v>
      </c>
      <c r="G82" s="6">
        <f t="shared" si="31"/>
        <v>7</v>
      </c>
    </row>
    <row r="83" spans="1:7">
      <c r="A83" s="58">
        <v>44134</v>
      </c>
      <c r="B83" s="57" t="s">
        <v>34</v>
      </c>
      <c r="C83" s="57" t="s">
        <v>182</v>
      </c>
      <c r="D83" s="57">
        <v>4</v>
      </c>
      <c r="E83" s="57" t="s">
        <v>61</v>
      </c>
      <c r="F83" s="57">
        <v>2513513</v>
      </c>
      <c r="G83" s="6">
        <f t="shared" si="31"/>
        <v>7</v>
      </c>
    </row>
    <row r="84" spans="1:7">
      <c r="A84" s="58">
        <v>44498</v>
      </c>
      <c r="B84" s="57" t="s">
        <v>181</v>
      </c>
      <c r="C84" s="57" t="s">
        <v>182</v>
      </c>
      <c r="D84" s="57">
        <v>4</v>
      </c>
      <c r="E84" s="57" t="s">
        <v>59</v>
      </c>
      <c r="F84" s="57">
        <v>650377</v>
      </c>
      <c r="G84" s="6">
        <f t="shared" si="31"/>
        <v>4</v>
      </c>
    </row>
    <row r="85" spans="1:7">
      <c r="A85" s="58">
        <v>44407</v>
      </c>
      <c r="B85" s="57" t="s">
        <v>44</v>
      </c>
      <c r="C85" s="57" t="s">
        <v>184</v>
      </c>
      <c r="D85" s="57">
        <v>2</v>
      </c>
      <c r="E85" s="57" t="s">
        <v>115</v>
      </c>
      <c r="F85" s="57">
        <v>1025046</v>
      </c>
      <c r="G85" s="6">
        <f t="shared" si="31"/>
        <v>1</v>
      </c>
    </row>
  </sheetData>
  <mergeCells count="1">
    <mergeCell ref="AJ17:AM17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A6A1-E797-B74B-B961-69F7C8345F86}">
  <dimension ref="A1:AG77"/>
  <sheetViews>
    <sheetView topLeftCell="X14" zoomScale="125" workbookViewId="0">
      <selection activeCell="U160" sqref="T156:Z170"/>
    </sheetView>
  </sheetViews>
  <sheetFormatPr baseColWidth="10" defaultColWidth="11" defaultRowHeight="16"/>
  <cols>
    <col min="1" max="1" width="31.1640625" bestFit="1" customWidth="1"/>
    <col min="2" max="2" width="21" bestFit="1" customWidth="1"/>
    <col min="3" max="3" width="13.5" bestFit="1" customWidth="1"/>
    <col min="4" max="4" width="12.5" bestFit="1" customWidth="1"/>
    <col min="5" max="5" width="17.83203125" bestFit="1" customWidth="1"/>
    <col min="6" max="6" width="12.6640625" bestFit="1" customWidth="1"/>
    <col min="7" max="7" width="9.5" bestFit="1" customWidth="1"/>
    <col min="8" max="8" width="21.6640625" bestFit="1" customWidth="1"/>
    <col min="9" max="9" width="7" bestFit="1" customWidth="1"/>
    <col min="11" max="11" width="31.1640625" bestFit="1" customWidth="1"/>
    <col min="12" max="12" width="7" bestFit="1" customWidth="1"/>
    <col min="15" max="15" width="28.33203125" bestFit="1" customWidth="1"/>
    <col min="16" max="16" width="31.1640625" bestFit="1" customWidth="1"/>
    <col min="17" max="20" width="22.83203125" bestFit="1" customWidth="1"/>
    <col min="21" max="21" width="12.1640625" bestFit="1" customWidth="1"/>
    <col min="22" max="22" width="31.1640625" bestFit="1" customWidth="1"/>
    <col min="23" max="23" width="21" bestFit="1" customWidth="1"/>
    <col min="24" max="24" width="14.83203125" bestFit="1" customWidth="1"/>
    <col min="25" max="25" width="12" bestFit="1" customWidth="1"/>
    <col min="26" max="26" width="10.5" bestFit="1" customWidth="1"/>
    <col min="29" max="29" width="26.83203125" bestFit="1" customWidth="1"/>
    <col min="30" max="30" width="20.5" bestFit="1" customWidth="1"/>
    <col min="31" max="31" width="15.83203125" bestFit="1" customWidth="1"/>
    <col min="32" max="32" width="13" bestFit="1" customWidth="1"/>
    <col min="33" max="33" width="12" bestFit="1" customWidth="1"/>
  </cols>
  <sheetData>
    <row r="1" spans="1:33">
      <c r="A1" t="s">
        <v>178</v>
      </c>
      <c r="B1" t="s">
        <v>179</v>
      </c>
      <c r="C1" t="s">
        <v>180</v>
      </c>
      <c r="D1" t="s">
        <v>57</v>
      </c>
      <c r="E1" t="s">
        <v>139</v>
      </c>
      <c r="F1" t="s">
        <v>48</v>
      </c>
      <c r="G1" t="s">
        <v>201</v>
      </c>
      <c r="H1" t="s">
        <v>202</v>
      </c>
      <c r="I1" s="13" t="s">
        <v>40</v>
      </c>
      <c r="O1" s="2" t="s">
        <v>57</v>
      </c>
      <c r="P1" t="s">
        <v>59</v>
      </c>
    </row>
    <row r="2" spans="1:33">
      <c r="A2" t="s">
        <v>183</v>
      </c>
      <c r="B2" t="s">
        <v>187</v>
      </c>
      <c r="C2">
        <v>3</v>
      </c>
      <c r="D2" t="s">
        <v>61</v>
      </c>
      <c r="E2">
        <v>2408875</v>
      </c>
      <c r="F2">
        <v>153114840.2351</v>
      </c>
      <c r="G2">
        <v>4484026</v>
      </c>
      <c r="H2">
        <v>63.5628001599</v>
      </c>
      <c r="I2">
        <f>VLOOKUP(A2,$K$2:$L$10, 2, FALSE)</f>
        <v>5</v>
      </c>
      <c r="K2" s="6" t="s">
        <v>39</v>
      </c>
      <c r="L2" s="6" t="s">
        <v>40</v>
      </c>
    </row>
    <row r="3" spans="1:33">
      <c r="A3" t="s">
        <v>183</v>
      </c>
      <c r="B3" t="s">
        <v>186</v>
      </c>
      <c r="C3">
        <v>1</v>
      </c>
      <c r="D3" t="s">
        <v>59</v>
      </c>
      <c r="E3">
        <v>1301782</v>
      </c>
      <c r="F3">
        <v>78492904.336799994</v>
      </c>
      <c r="G3">
        <v>2536996</v>
      </c>
      <c r="H3">
        <v>60.2965045889</v>
      </c>
      <c r="I3">
        <f t="shared" ref="I3:I66" si="0">VLOOKUP(A3,$K$2:$L$10, 2, FALSE)</f>
        <v>5</v>
      </c>
      <c r="K3" s="6" t="s">
        <v>33</v>
      </c>
      <c r="L3" s="6">
        <v>0</v>
      </c>
      <c r="O3" s="2" t="s">
        <v>203</v>
      </c>
      <c r="Q3" s="2" t="s">
        <v>180</v>
      </c>
      <c r="R3" s="2" t="s">
        <v>179</v>
      </c>
    </row>
    <row r="4" spans="1:33">
      <c r="A4" t="s">
        <v>181</v>
      </c>
      <c r="B4" t="s">
        <v>182</v>
      </c>
      <c r="C4">
        <v>4</v>
      </c>
      <c r="D4" t="s">
        <v>61</v>
      </c>
      <c r="E4">
        <v>599493</v>
      </c>
      <c r="F4">
        <v>46386474.359099999</v>
      </c>
      <c r="G4">
        <v>2942514</v>
      </c>
      <c r="H4">
        <v>77.376173465099995</v>
      </c>
      <c r="I4">
        <f t="shared" si="0"/>
        <v>4</v>
      </c>
      <c r="K4" s="6" t="s">
        <v>44</v>
      </c>
      <c r="L4" s="6">
        <v>1</v>
      </c>
      <c r="Q4">
        <v>1</v>
      </c>
      <c r="R4">
        <v>2</v>
      </c>
      <c r="S4">
        <v>3</v>
      </c>
      <c r="T4">
        <v>4</v>
      </c>
    </row>
    <row r="5" spans="1:33">
      <c r="A5" t="s">
        <v>183</v>
      </c>
      <c r="B5" t="s">
        <v>186</v>
      </c>
      <c r="C5">
        <v>1</v>
      </c>
      <c r="D5" t="s">
        <v>61</v>
      </c>
      <c r="E5">
        <v>1334479</v>
      </c>
      <c r="F5">
        <v>82700148.271899998</v>
      </c>
      <c r="G5">
        <v>2504837</v>
      </c>
      <c r="H5">
        <v>61.971861881599999</v>
      </c>
      <c r="I5">
        <f t="shared" si="0"/>
        <v>5</v>
      </c>
      <c r="K5" s="6" t="s">
        <v>185</v>
      </c>
      <c r="L5" s="6">
        <v>2</v>
      </c>
      <c r="O5" s="2" t="s">
        <v>40</v>
      </c>
      <c r="P5" s="2" t="s">
        <v>178</v>
      </c>
      <c r="Q5" t="s">
        <v>186</v>
      </c>
      <c r="R5" t="s">
        <v>184</v>
      </c>
      <c r="S5" t="s">
        <v>187</v>
      </c>
      <c r="T5" t="s">
        <v>182</v>
      </c>
      <c r="W5" t="str">
        <f>Q5</f>
        <v>ULTRA PRICE SENSITIVE</v>
      </c>
      <c r="X5" t="str">
        <f t="shared" ref="X5:Z6" si="1">R5</f>
        <v>PRICE SENSITIVE</v>
      </c>
      <c r="Y5" t="str">
        <f t="shared" si="1"/>
        <v>MID MARKET</v>
      </c>
      <c r="Z5" t="str">
        <f t="shared" si="1"/>
        <v>UPMARKET</v>
      </c>
    </row>
    <row r="6" spans="1:33">
      <c r="A6" t="s">
        <v>38</v>
      </c>
      <c r="B6" t="s">
        <v>184</v>
      </c>
      <c r="C6">
        <v>2</v>
      </c>
      <c r="D6" t="s">
        <v>59</v>
      </c>
      <c r="E6">
        <v>978449</v>
      </c>
      <c r="F6">
        <v>51856778.856399998</v>
      </c>
      <c r="G6">
        <v>1887553</v>
      </c>
      <c r="H6">
        <v>52.998959431099998</v>
      </c>
      <c r="I6">
        <f t="shared" si="0"/>
        <v>6</v>
      </c>
      <c r="K6" s="6" t="s">
        <v>188</v>
      </c>
      <c r="L6" s="6">
        <v>3</v>
      </c>
      <c r="O6">
        <v>1</v>
      </c>
      <c r="P6" t="s">
        <v>44</v>
      </c>
      <c r="Q6" s="76">
        <v>660.06760865900003</v>
      </c>
      <c r="R6" s="76">
        <v>654.90088228599996</v>
      </c>
      <c r="S6" s="76">
        <v>654.35490759499999</v>
      </c>
      <c r="T6" s="76">
        <v>627.60826201309999</v>
      </c>
      <c r="V6" t="str">
        <f>P6</f>
        <v>HIGHLY ENGAGED</v>
      </c>
      <c r="W6" s="79">
        <f>Q6</f>
        <v>660.06760865900003</v>
      </c>
      <c r="X6" s="80">
        <f t="shared" si="1"/>
        <v>654.90088228599996</v>
      </c>
      <c r="Y6" s="81">
        <f t="shared" si="1"/>
        <v>654.35490759499999</v>
      </c>
      <c r="Z6" s="82">
        <f t="shared" si="1"/>
        <v>627.60826201309999</v>
      </c>
    </row>
    <row r="7" spans="1:33">
      <c r="A7" t="s">
        <v>183</v>
      </c>
      <c r="B7" t="s">
        <v>184</v>
      </c>
      <c r="C7">
        <v>2</v>
      </c>
      <c r="D7" t="s">
        <v>115</v>
      </c>
      <c r="E7">
        <v>2179797</v>
      </c>
      <c r="F7">
        <v>133002096.2419</v>
      </c>
      <c r="G7">
        <v>4138537</v>
      </c>
      <c r="H7">
        <v>61.015817638900003</v>
      </c>
      <c r="I7">
        <f t="shared" si="0"/>
        <v>5</v>
      </c>
      <c r="K7" s="6" t="s">
        <v>181</v>
      </c>
      <c r="L7" s="6">
        <v>4</v>
      </c>
      <c r="O7">
        <v>2</v>
      </c>
      <c r="P7" t="s">
        <v>185</v>
      </c>
      <c r="Q7" s="76">
        <v>271.54587931179998</v>
      </c>
      <c r="R7" s="76">
        <v>276.8122336838</v>
      </c>
      <c r="S7" s="76">
        <v>279.04970445750001</v>
      </c>
      <c r="T7" s="76">
        <v>272.79726367209997</v>
      </c>
      <c r="V7" t="str">
        <f t="shared" ref="V7:V10" si="2">P7</f>
        <v>OPP - OCCASIONAL HIGH SPENDERS</v>
      </c>
      <c r="W7" s="82">
        <f t="shared" ref="W7:W10" si="3">Q7</f>
        <v>271.54587931179998</v>
      </c>
      <c r="X7" s="80">
        <f t="shared" ref="X7:X10" si="4">R7</f>
        <v>276.8122336838</v>
      </c>
      <c r="Y7" s="79">
        <f t="shared" ref="Y7:Y10" si="5">S7</f>
        <v>279.04970445750001</v>
      </c>
      <c r="Z7" s="83">
        <f t="shared" ref="Z7:Z10" si="6">T7</f>
        <v>272.79726367209997</v>
      </c>
    </row>
    <row r="8" spans="1:33">
      <c r="A8" t="s">
        <v>188</v>
      </c>
      <c r="B8" t="s">
        <v>186</v>
      </c>
      <c r="C8">
        <v>1</v>
      </c>
      <c r="D8" t="s">
        <v>115</v>
      </c>
      <c r="E8">
        <v>535009</v>
      </c>
      <c r="F8">
        <v>90126240.731700003</v>
      </c>
      <c r="G8">
        <v>7666006</v>
      </c>
      <c r="H8">
        <v>168.4574291866</v>
      </c>
      <c r="I8">
        <f t="shared" si="0"/>
        <v>3</v>
      </c>
      <c r="K8" s="6" t="s">
        <v>183</v>
      </c>
      <c r="L8" s="6">
        <v>5</v>
      </c>
      <c r="O8">
        <v>3</v>
      </c>
      <c r="P8" t="s">
        <v>188</v>
      </c>
      <c r="Q8" s="76">
        <v>169.407645804</v>
      </c>
      <c r="R8" s="76">
        <v>166.81689533510001</v>
      </c>
      <c r="S8" s="76">
        <v>165.34157277680001</v>
      </c>
      <c r="T8" s="76">
        <v>167.06443691070001</v>
      </c>
      <c r="V8" t="str">
        <f t="shared" si="2"/>
        <v>OPP - FREQUENT LOW SPENDERS</v>
      </c>
      <c r="W8" s="79">
        <f t="shared" si="3"/>
        <v>169.407645804</v>
      </c>
      <c r="X8" s="84">
        <f t="shared" si="4"/>
        <v>166.81689533510001</v>
      </c>
      <c r="Y8" s="82">
        <f t="shared" si="5"/>
        <v>165.34157277680001</v>
      </c>
      <c r="Z8" s="84">
        <f t="shared" si="6"/>
        <v>167.06443691070001</v>
      </c>
    </row>
    <row r="9" spans="1:33">
      <c r="A9" t="s">
        <v>188</v>
      </c>
      <c r="B9" t="s">
        <v>187</v>
      </c>
      <c r="C9">
        <v>3</v>
      </c>
      <c r="D9" t="s">
        <v>61</v>
      </c>
      <c r="E9">
        <v>594266</v>
      </c>
      <c r="F9">
        <v>99487614.877499998</v>
      </c>
      <c r="G9">
        <v>7730296</v>
      </c>
      <c r="H9">
        <v>167.41259785599999</v>
      </c>
      <c r="I9">
        <f t="shared" si="0"/>
        <v>3</v>
      </c>
      <c r="K9" s="6" t="s">
        <v>38</v>
      </c>
      <c r="L9" s="6">
        <v>6</v>
      </c>
      <c r="O9">
        <v>4</v>
      </c>
      <c r="P9" t="s">
        <v>181</v>
      </c>
      <c r="Q9" s="76">
        <v>75.047434087300005</v>
      </c>
      <c r="R9" s="76">
        <v>76.375001481699996</v>
      </c>
      <c r="S9" s="76">
        <v>76.308503460300003</v>
      </c>
      <c r="T9" s="76">
        <v>76.332662910400003</v>
      </c>
      <c r="V9" t="str">
        <f t="shared" si="2"/>
        <v>POT - OCCASIONAL LOW SPENDERS</v>
      </c>
      <c r="W9" s="82">
        <f t="shared" si="3"/>
        <v>75.047434087300005</v>
      </c>
      <c r="X9" s="79">
        <f t="shared" si="4"/>
        <v>76.375001481699996</v>
      </c>
      <c r="Y9" s="79">
        <f t="shared" si="5"/>
        <v>76.308503460300003</v>
      </c>
      <c r="Z9" s="79">
        <f t="shared" si="6"/>
        <v>76.332662910400003</v>
      </c>
    </row>
    <row r="10" spans="1:33">
      <c r="A10" t="s">
        <v>188</v>
      </c>
      <c r="B10" t="s">
        <v>186</v>
      </c>
      <c r="C10">
        <v>1</v>
      </c>
      <c r="D10" t="s">
        <v>59</v>
      </c>
      <c r="E10">
        <v>527738</v>
      </c>
      <c r="F10">
        <v>89402852.181299999</v>
      </c>
      <c r="G10">
        <v>7587138</v>
      </c>
      <c r="H10">
        <v>169.407645804</v>
      </c>
      <c r="I10">
        <f t="shared" si="0"/>
        <v>3</v>
      </c>
      <c r="K10" s="6" t="s">
        <v>34</v>
      </c>
      <c r="L10" s="6">
        <v>7</v>
      </c>
      <c r="O10">
        <v>5</v>
      </c>
      <c r="P10" t="s">
        <v>183</v>
      </c>
      <c r="Q10" s="76">
        <v>60.2965045889</v>
      </c>
      <c r="R10" s="76">
        <v>62.828178382200001</v>
      </c>
      <c r="S10" s="76">
        <v>62.524567403100001</v>
      </c>
      <c r="T10" s="76">
        <v>59.780670182800002</v>
      </c>
      <c r="V10" t="str">
        <f t="shared" si="2"/>
        <v>POT - INFREQUENT SPENDERS</v>
      </c>
      <c r="W10" s="83">
        <f t="shared" si="3"/>
        <v>60.2965045889</v>
      </c>
      <c r="X10" s="79">
        <f t="shared" si="4"/>
        <v>62.828178382200001</v>
      </c>
      <c r="Y10" s="79">
        <f t="shared" si="5"/>
        <v>62.524567403100001</v>
      </c>
      <c r="Z10" s="82">
        <f t="shared" si="6"/>
        <v>59.780670182800002</v>
      </c>
      <c r="AC10" t="s">
        <v>204</v>
      </c>
    </row>
    <row r="11" spans="1:33">
      <c r="A11" t="s">
        <v>38</v>
      </c>
      <c r="B11" t="s">
        <v>187</v>
      </c>
      <c r="C11">
        <v>3</v>
      </c>
      <c r="D11" t="s">
        <v>59</v>
      </c>
      <c r="E11">
        <v>1030020</v>
      </c>
      <c r="F11">
        <v>54054276.480800003</v>
      </c>
      <c r="G11">
        <v>1967676</v>
      </c>
      <c r="H11">
        <v>52.478861071399997</v>
      </c>
      <c r="I11">
        <f t="shared" si="0"/>
        <v>6</v>
      </c>
      <c r="O11">
        <v>6</v>
      </c>
      <c r="P11" t="s">
        <v>38</v>
      </c>
      <c r="Q11" s="76">
        <v>51.395590330499999</v>
      </c>
      <c r="R11" s="76">
        <v>52.998959431099998</v>
      </c>
      <c r="S11" s="76">
        <v>52.478861071399997</v>
      </c>
      <c r="T11" s="76">
        <v>51.1702724445</v>
      </c>
      <c r="V11" t="str">
        <f t="shared" ref="V11" si="7">P11</f>
        <v>LAPSING</v>
      </c>
      <c r="W11" s="83">
        <f t="shared" ref="W11" si="8">Q11</f>
        <v>51.395590330499999</v>
      </c>
      <c r="X11" s="79">
        <f t="shared" ref="X11" si="9">R11</f>
        <v>52.998959431099998</v>
      </c>
      <c r="Y11" s="80">
        <f t="shared" ref="Y11" si="10">S11</f>
        <v>52.478861071399997</v>
      </c>
      <c r="Z11" s="82">
        <f t="shared" ref="Z11" si="11">T11</f>
        <v>51.1702724445</v>
      </c>
    </row>
    <row r="12" spans="1:33" ht="25" customHeight="1" thickBot="1">
      <c r="A12" t="s">
        <v>181</v>
      </c>
      <c r="B12" t="s">
        <v>186</v>
      </c>
      <c r="C12">
        <v>1</v>
      </c>
      <c r="D12" t="s">
        <v>61</v>
      </c>
      <c r="E12">
        <v>539107</v>
      </c>
      <c r="F12">
        <v>41038363.374700002</v>
      </c>
      <c r="G12">
        <v>2664457</v>
      </c>
      <c r="H12">
        <v>76.122853857799996</v>
      </c>
      <c r="I12">
        <f t="shared" si="0"/>
        <v>4</v>
      </c>
      <c r="O12">
        <v>7</v>
      </c>
      <c r="P12" t="s">
        <v>34</v>
      </c>
      <c r="Q12" s="76">
        <v>33.644889929400001</v>
      </c>
      <c r="R12" s="76">
        <v>33.962878770499998</v>
      </c>
      <c r="S12" s="76">
        <v>34.1936737252</v>
      </c>
      <c r="T12" s="76">
        <v>34.008666252600001</v>
      </c>
      <c r="W12" s="76"/>
      <c r="X12" s="76"/>
      <c r="Y12" s="76"/>
      <c r="Z12" s="76"/>
      <c r="AC12" s="77"/>
      <c r="AD12" s="78" t="s">
        <v>190</v>
      </c>
      <c r="AE12" s="78" t="s">
        <v>191</v>
      </c>
      <c r="AF12" s="78" t="s">
        <v>192</v>
      </c>
      <c r="AG12" s="78" t="s">
        <v>193</v>
      </c>
    </row>
    <row r="13" spans="1:33">
      <c r="A13" t="s">
        <v>38</v>
      </c>
      <c r="B13" t="s">
        <v>187</v>
      </c>
      <c r="C13">
        <v>3</v>
      </c>
      <c r="D13" t="s">
        <v>115</v>
      </c>
      <c r="E13">
        <v>960843</v>
      </c>
      <c r="F13">
        <v>49966794.997699998</v>
      </c>
      <c r="G13">
        <v>1794837</v>
      </c>
      <c r="H13">
        <v>52.003079585000002</v>
      </c>
      <c r="I13">
        <f t="shared" si="0"/>
        <v>6</v>
      </c>
      <c r="AC13" s="88" t="s">
        <v>194</v>
      </c>
      <c r="AD13" s="89" t="s">
        <v>205</v>
      </c>
      <c r="AE13" s="89" t="s">
        <v>206</v>
      </c>
      <c r="AF13" s="89" t="s">
        <v>207</v>
      </c>
      <c r="AG13" s="89" t="s">
        <v>208</v>
      </c>
    </row>
    <row r="14" spans="1:33">
      <c r="A14" t="s">
        <v>44</v>
      </c>
      <c r="B14" t="s">
        <v>182</v>
      </c>
      <c r="C14">
        <v>4</v>
      </c>
      <c r="D14" t="s">
        <v>115</v>
      </c>
      <c r="E14">
        <v>590925</v>
      </c>
      <c r="F14">
        <v>377657266.90619999</v>
      </c>
      <c r="G14">
        <v>9944488</v>
      </c>
      <c r="H14">
        <v>639.09509143499997</v>
      </c>
      <c r="I14">
        <f t="shared" si="0"/>
        <v>1</v>
      </c>
      <c r="AC14" s="92" t="s">
        <v>200</v>
      </c>
      <c r="AD14" s="90" t="s">
        <v>209</v>
      </c>
      <c r="AE14" s="90" t="s">
        <v>210</v>
      </c>
      <c r="AF14" s="90" t="s">
        <v>211</v>
      </c>
      <c r="AG14" s="90" t="s">
        <v>212</v>
      </c>
    </row>
    <row r="15" spans="1:33">
      <c r="A15" t="s">
        <v>38</v>
      </c>
      <c r="B15" t="s">
        <v>184</v>
      </c>
      <c r="C15">
        <v>2</v>
      </c>
      <c r="D15" t="s">
        <v>61</v>
      </c>
      <c r="E15">
        <v>936547</v>
      </c>
      <c r="F15">
        <v>51028243.950300001</v>
      </c>
      <c r="G15">
        <v>1694673</v>
      </c>
      <c r="H15">
        <v>54.4855132207</v>
      </c>
      <c r="I15">
        <f t="shared" si="0"/>
        <v>6</v>
      </c>
      <c r="O15" s="2" t="s">
        <v>57</v>
      </c>
      <c r="P15" t="s">
        <v>61</v>
      </c>
      <c r="AC15" s="85" t="s">
        <v>196</v>
      </c>
      <c r="AD15" s="91" t="s">
        <v>213</v>
      </c>
      <c r="AE15" s="91" t="s">
        <v>214</v>
      </c>
      <c r="AF15" s="91" t="s">
        <v>215</v>
      </c>
      <c r="AG15" s="91" t="s">
        <v>216</v>
      </c>
    </row>
    <row r="16" spans="1:33">
      <c r="A16" t="s">
        <v>188</v>
      </c>
      <c r="B16" t="s">
        <v>184</v>
      </c>
      <c r="C16">
        <v>2</v>
      </c>
      <c r="D16" t="s">
        <v>61</v>
      </c>
      <c r="E16">
        <v>582587</v>
      </c>
      <c r="F16">
        <v>99030998.329699993</v>
      </c>
      <c r="G16">
        <v>7677352</v>
      </c>
      <c r="H16">
        <v>169.9849092577</v>
      </c>
      <c r="I16">
        <f t="shared" si="0"/>
        <v>3</v>
      </c>
      <c r="AC16" s="85" t="s">
        <v>197</v>
      </c>
      <c r="AD16" s="91" t="s">
        <v>217</v>
      </c>
      <c r="AE16" s="91" t="s">
        <v>218</v>
      </c>
      <c r="AF16" s="91" t="s">
        <v>219</v>
      </c>
      <c r="AG16" s="91" t="s">
        <v>220</v>
      </c>
    </row>
    <row r="17" spans="1:33">
      <c r="A17" t="s">
        <v>183</v>
      </c>
      <c r="B17" t="s">
        <v>184</v>
      </c>
      <c r="C17">
        <v>2</v>
      </c>
      <c r="D17" t="s">
        <v>59</v>
      </c>
      <c r="E17">
        <v>2108648</v>
      </c>
      <c r="F17">
        <v>132482512.6892</v>
      </c>
      <c r="G17">
        <v>4114008</v>
      </c>
      <c r="H17">
        <v>62.828178382200001</v>
      </c>
      <c r="I17">
        <f t="shared" si="0"/>
        <v>5</v>
      </c>
      <c r="O17" s="2" t="s">
        <v>203</v>
      </c>
      <c r="Q17" s="2" t="s">
        <v>180</v>
      </c>
      <c r="R17" s="2" t="s">
        <v>179</v>
      </c>
      <c r="AC17" s="85" t="s">
        <v>198</v>
      </c>
      <c r="AD17" s="91" t="s">
        <v>221</v>
      </c>
      <c r="AE17" s="91" t="s">
        <v>222</v>
      </c>
      <c r="AF17" s="91" t="s">
        <v>222</v>
      </c>
      <c r="AG17" s="91" t="s">
        <v>223</v>
      </c>
    </row>
    <row r="18" spans="1:33">
      <c r="A18" t="s">
        <v>188</v>
      </c>
      <c r="B18" t="s">
        <v>184</v>
      </c>
      <c r="C18">
        <v>2</v>
      </c>
      <c r="D18" t="s">
        <v>115</v>
      </c>
      <c r="E18">
        <v>678575</v>
      </c>
      <c r="F18">
        <v>113669860.2423</v>
      </c>
      <c r="G18">
        <v>9042201</v>
      </c>
      <c r="H18">
        <v>167.5125966066</v>
      </c>
      <c r="I18">
        <f t="shared" si="0"/>
        <v>3</v>
      </c>
      <c r="Q18">
        <v>1</v>
      </c>
      <c r="R18">
        <v>2</v>
      </c>
      <c r="S18">
        <v>3</v>
      </c>
      <c r="T18">
        <v>4</v>
      </c>
      <c r="AC18" s="85" t="s">
        <v>15</v>
      </c>
      <c r="AD18" s="91" t="s">
        <v>224</v>
      </c>
      <c r="AE18" s="91" t="s">
        <v>225</v>
      </c>
      <c r="AF18" s="91" t="s">
        <v>226</v>
      </c>
      <c r="AG18" s="91" t="s">
        <v>227</v>
      </c>
    </row>
    <row r="19" spans="1:33">
      <c r="A19" t="s">
        <v>185</v>
      </c>
      <c r="B19" t="s">
        <v>182</v>
      </c>
      <c r="C19">
        <v>4</v>
      </c>
      <c r="D19" t="s">
        <v>61</v>
      </c>
      <c r="E19">
        <v>465880</v>
      </c>
      <c r="F19">
        <v>131109490.71529999</v>
      </c>
      <c r="G19">
        <v>2344257</v>
      </c>
      <c r="H19">
        <v>281.42330796620001</v>
      </c>
      <c r="I19">
        <f t="shared" si="0"/>
        <v>2</v>
      </c>
      <c r="O19" s="2" t="s">
        <v>40</v>
      </c>
      <c r="P19" s="2" t="s">
        <v>178</v>
      </c>
      <c r="Q19" t="s">
        <v>186</v>
      </c>
      <c r="R19" t="s">
        <v>184</v>
      </c>
      <c r="S19" t="s">
        <v>187</v>
      </c>
      <c r="T19" t="s">
        <v>182</v>
      </c>
      <c r="W19" t="str">
        <f>Q19</f>
        <v>ULTRA PRICE SENSITIVE</v>
      </c>
      <c r="X19" t="str">
        <f t="shared" ref="X19:X25" si="12">R19</f>
        <v>PRICE SENSITIVE</v>
      </c>
      <c r="Y19" t="str">
        <f t="shared" ref="Y19:Y25" si="13">S19</f>
        <v>MID MARKET</v>
      </c>
      <c r="Z19" t="str">
        <f t="shared" ref="Z19:Z25" si="14">T19</f>
        <v>UPMARKET</v>
      </c>
    </row>
    <row r="20" spans="1:33">
      <c r="A20" t="s">
        <v>188</v>
      </c>
      <c r="B20" t="s">
        <v>187</v>
      </c>
      <c r="C20">
        <v>3</v>
      </c>
      <c r="D20" t="s">
        <v>59</v>
      </c>
      <c r="E20">
        <v>696957</v>
      </c>
      <c r="F20">
        <v>115235966.5378</v>
      </c>
      <c r="G20">
        <v>9329734</v>
      </c>
      <c r="H20">
        <v>165.34157277680001</v>
      </c>
      <c r="I20">
        <f t="shared" si="0"/>
        <v>3</v>
      </c>
      <c r="O20">
        <v>1</v>
      </c>
      <c r="P20" t="s">
        <v>44</v>
      </c>
      <c r="Q20" s="76">
        <v>661.31624966189997</v>
      </c>
      <c r="R20" s="76">
        <v>673.790476711</v>
      </c>
      <c r="S20" s="76">
        <v>678.37847186780004</v>
      </c>
      <c r="T20" s="76">
        <v>651.40017654559995</v>
      </c>
      <c r="V20" t="str">
        <f>P20</f>
        <v>HIGHLY ENGAGED</v>
      </c>
      <c r="W20" s="76">
        <f>Q20</f>
        <v>661.31624966189997</v>
      </c>
      <c r="X20" s="76">
        <f t="shared" si="12"/>
        <v>673.790476711</v>
      </c>
      <c r="Y20" s="76">
        <f t="shared" si="13"/>
        <v>678.37847186780004</v>
      </c>
      <c r="Z20" s="76">
        <f t="shared" si="14"/>
        <v>651.40017654559995</v>
      </c>
    </row>
    <row r="21" spans="1:33">
      <c r="A21" t="s">
        <v>44</v>
      </c>
      <c r="B21" t="s">
        <v>182</v>
      </c>
      <c r="C21">
        <v>4</v>
      </c>
      <c r="D21" t="s">
        <v>59</v>
      </c>
      <c r="E21">
        <v>547338</v>
      </c>
      <c r="F21">
        <v>343513850.91369998</v>
      </c>
      <c r="G21">
        <v>9293537</v>
      </c>
      <c r="H21">
        <v>627.60826201309999</v>
      </c>
      <c r="I21">
        <f t="shared" si="0"/>
        <v>1</v>
      </c>
      <c r="O21">
        <v>2</v>
      </c>
      <c r="P21" t="s">
        <v>185</v>
      </c>
      <c r="Q21" s="76">
        <v>278.23517885899997</v>
      </c>
      <c r="R21" s="76">
        <v>285.39618841949999</v>
      </c>
      <c r="S21" s="76">
        <v>288.04419188029999</v>
      </c>
      <c r="T21" s="76">
        <v>281.42330796620001</v>
      </c>
      <c r="V21" t="str">
        <f t="shared" ref="V21:V25" si="15">P21</f>
        <v>OPP - OCCASIONAL HIGH SPENDERS</v>
      </c>
      <c r="W21" s="76">
        <f t="shared" ref="W21:W25" si="16">Q21</f>
        <v>278.23517885899997</v>
      </c>
      <c r="X21" s="76">
        <f t="shared" si="12"/>
        <v>285.39618841949999</v>
      </c>
      <c r="Y21" s="76">
        <f t="shared" si="13"/>
        <v>288.04419188029999</v>
      </c>
      <c r="Z21" s="76">
        <f t="shared" si="14"/>
        <v>281.42330796620001</v>
      </c>
    </row>
    <row r="22" spans="1:33">
      <c r="A22" t="s">
        <v>188</v>
      </c>
      <c r="B22" t="s">
        <v>187</v>
      </c>
      <c r="C22">
        <v>3</v>
      </c>
      <c r="D22" t="s">
        <v>115</v>
      </c>
      <c r="E22">
        <v>688312</v>
      </c>
      <c r="F22">
        <v>114053795.917</v>
      </c>
      <c r="G22">
        <v>9091065</v>
      </c>
      <c r="H22">
        <v>165.70072280740001</v>
      </c>
      <c r="I22">
        <f t="shared" si="0"/>
        <v>3</v>
      </c>
      <c r="O22">
        <v>3</v>
      </c>
      <c r="P22" t="s">
        <v>188</v>
      </c>
      <c r="Q22" s="76">
        <v>170.2768303368</v>
      </c>
      <c r="R22" s="76">
        <v>169.9849092577</v>
      </c>
      <c r="S22" s="76">
        <v>167.41259785599999</v>
      </c>
      <c r="T22" s="76">
        <v>166.99540909180001</v>
      </c>
      <c r="V22" t="str">
        <f t="shared" si="15"/>
        <v>OPP - FREQUENT LOW SPENDERS</v>
      </c>
      <c r="W22" s="76">
        <f t="shared" si="16"/>
        <v>170.2768303368</v>
      </c>
      <c r="X22" s="76">
        <f t="shared" si="12"/>
        <v>169.9849092577</v>
      </c>
      <c r="Y22" s="76">
        <f t="shared" si="13"/>
        <v>167.41259785599999</v>
      </c>
      <c r="Z22" s="76">
        <f t="shared" si="14"/>
        <v>166.99540909180001</v>
      </c>
    </row>
    <row r="23" spans="1:33">
      <c r="A23" t="s">
        <v>183</v>
      </c>
      <c r="B23" t="s">
        <v>186</v>
      </c>
      <c r="C23">
        <v>1</v>
      </c>
      <c r="D23" t="s">
        <v>115</v>
      </c>
      <c r="E23">
        <v>1310729</v>
      </c>
      <c r="F23">
        <v>77811860.938899994</v>
      </c>
      <c r="G23">
        <v>2496629</v>
      </c>
      <c r="H23">
        <v>59.365331001999998</v>
      </c>
      <c r="I23">
        <f t="shared" si="0"/>
        <v>5</v>
      </c>
      <c r="O23">
        <v>4</v>
      </c>
      <c r="P23" t="s">
        <v>181</v>
      </c>
      <c r="Q23" s="76">
        <v>76.122853857799996</v>
      </c>
      <c r="R23" s="76">
        <v>77.266141985600001</v>
      </c>
      <c r="S23" s="76">
        <v>77.063248838999996</v>
      </c>
      <c r="T23" s="76">
        <v>77.376173465099995</v>
      </c>
      <c r="V23" t="str">
        <f t="shared" si="15"/>
        <v>POT - OCCASIONAL LOW SPENDERS</v>
      </c>
      <c r="W23" s="76">
        <f t="shared" si="16"/>
        <v>76.122853857799996</v>
      </c>
      <c r="X23" s="76">
        <f t="shared" si="12"/>
        <v>77.266141985600001</v>
      </c>
      <c r="Y23" s="76">
        <f t="shared" si="13"/>
        <v>77.063248838999996</v>
      </c>
      <c r="Z23" s="76">
        <f t="shared" si="14"/>
        <v>77.376173465099995</v>
      </c>
    </row>
    <row r="24" spans="1:33">
      <c r="A24" t="s">
        <v>183</v>
      </c>
      <c r="B24" t="s">
        <v>182</v>
      </c>
      <c r="C24">
        <v>4</v>
      </c>
      <c r="D24" t="s">
        <v>59</v>
      </c>
      <c r="E24">
        <v>1509764</v>
      </c>
      <c r="F24">
        <v>90254703.737900004</v>
      </c>
      <c r="G24">
        <v>2906545</v>
      </c>
      <c r="H24">
        <v>59.780670182800002</v>
      </c>
      <c r="I24">
        <f t="shared" si="0"/>
        <v>5</v>
      </c>
      <c r="O24">
        <v>5</v>
      </c>
      <c r="P24" t="s">
        <v>183</v>
      </c>
      <c r="Q24" s="76">
        <v>61.971861881599999</v>
      </c>
      <c r="R24" s="76">
        <v>63.8388588404</v>
      </c>
      <c r="S24" s="76">
        <v>63.5628001599</v>
      </c>
      <c r="T24" s="76">
        <v>61.9821001141</v>
      </c>
      <c r="V24" t="str">
        <f t="shared" si="15"/>
        <v>POT - INFREQUENT SPENDERS</v>
      </c>
      <c r="W24" s="76">
        <f t="shared" si="16"/>
        <v>61.971861881599999</v>
      </c>
      <c r="X24" s="76">
        <f t="shared" si="12"/>
        <v>63.8388588404</v>
      </c>
      <c r="Y24" s="76">
        <f t="shared" si="13"/>
        <v>63.5628001599</v>
      </c>
      <c r="Z24" s="76">
        <f t="shared" si="14"/>
        <v>61.9821001141</v>
      </c>
      <c r="AC24" t="s">
        <v>228</v>
      </c>
    </row>
    <row r="25" spans="1:33">
      <c r="A25" t="s">
        <v>44</v>
      </c>
      <c r="B25" t="s">
        <v>184</v>
      </c>
      <c r="C25">
        <v>2</v>
      </c>
      <c r="D25" t="s">
        <v>59</v>
      </c>
      <c r="E25">
        <v>973024</v>
      </c>
      <c r="F25">
        <v>637234276.0855</v>
      </c>
      <c r="G25">
        <v>16630252</v>
      </c>
      <c r="H25">
        <v>654.90088228599996</v>
      </c>
      <c r="I25">
        <f t="shared" si="0"/>
        <v>1</v>
      </c>
      <c r="O25">
        <v>6</v>
      </c>
      <c r="P25" t="s">
        <v>38</v>
      </c>
      <c r="Q25" s="76">
        <v>53.359030977899998</v>
      </c>
      <c r="R25" s="76">
        <v>54.4855132207</v>
      </c>
      <c r="S25" s="76">
        <v>54.195293527300002</v>
      </c>
      <c r="T25" s="76">
        <v>53.293233332699998</v>
      </c>
      <c r="V25" t="str">
        <f t="shared" si="15"/>
        <v>LAPSING</v>
      </c>
      <c r="W25" s="76">
        <f t="shared" si="16"/>
        <v>53.359030977899998</v>
      </c>
      <c r="X25" s="76">
        <f t="shared" si="12"/>
        <v>54.4855132207</v>
      </c>
      <c r="Y25" s="76">
        <f t="shared" si="13"/>
        <v>54.195293527300002</v>
      </c>
      <c r="Z25" s="76">
        <f t="shared" si="14"/>
        <v>53.293233332699998</v>
      </c>
    </row>
    <row r="26" spans="1:33" ht="25" customHeight="1" thickBot="1">
      <c r="A26" t="s">
        <v>185</v>
      </c>
      <c r="B26" t="s">
        <v>184</v>
      </c>
      <c r="C26">
        <v>2</v>
      </c>
      <c r="D26" t="s">
        <v>115</v>
      </c>
      <c r="E26">
        <v>685968</v>
      </c>
      <c r="F26">
        <v>189119060.8759</v>
      </c>
      <c r="G26">
        <v>3473605</v>
      </c>
      <c r="H26">
        <v>275.69662269359998</v>
      </c>
      <c r="I26">
        <f t="shared" si="0"/>
        <v>2</v>
      </c>
      <c r="W26" s="76"/>
      <c r="X26" s="76"/>
      <c r="Y26" s="76"/>
      <c r="Z26" s="76"/>
      <c r="AC26" s="77"/>
      <c r="AD26" s="86" t="s">
        <v>190</v>
      </c>
      <c r="AE26" s="86" t="s">
        <v>191</v>
      </c>
      <c r="AF26" s="86" t="s">
        <v>192</v>
      </c>
      <c r="AG26" s="86" t="s">
        <v>193</v>
      </c>
    </row>
    <row r="27" spans="1:33">
      <c r="A27" t="s">
        <v>183</v>
      </c>
      <c r="B27" t="s">
        <v>184</v>
      </c>
      <c r="C27">
        <v>2</v>
      </c>
      <c r="D27" t="s">
        <v>61</v>
      </c>
      <c r="E27">
        <v>2239926</v>
      </c>
      <c r="F27">
        <v>142994319.727</v>
      </c>
      <c r="G27">
        <v>4181299</v>
      </c>
      <c r="H27">
        <v>63.8388588404</v>
      </c>
      <c r="I27">
        <f t="shared" si="0"/>
        <v>5</v>
      </c>
      <c r="W27" s="76"/>
      <c r="X27" s="76"/>
      <c r="Y27" s="76"/>
      <c r="Z27" s="76"/>
      <c r="AC27" s="96" t="s">
        <v>194</v>
      </c>
      <c r="AD27" s="87" t="str">
        <f>_xlfn.CONCAT(ROUND(W6, 0), " (", TEXT(W6/W34-1, "0.0%"), ")")</f>
        <v>660 (-1.9%)</v>
      </c>
      <c r="AE27" s="87" t="str">
        <f t="shared" ref="AE27:AG32" si="17">_xlfn.CONCAT(ROUND(X6, 0), " (", TEXT(X6/X34-1, "0.0%"), ")")</f>
        <v>655 (-3.0%)</v>
      </c>
      <c r="AF27" s="87" t="str">
        <f t="shared" si="17"/>
        <v>654 (-3.0%)</v>
      </c>
      <c r="AG27" s="87" t="str">
        <f t="shared" si="17"/>
        <v>628 (-1.8%)</v>
      </c>
    </row>
    <row r="28" spans="1:33">
      <c r="A28" t="s">
        <v>185</v>
      </c>
      <c r="B28" t="s">
        <v>187</v>
      </c>
      <c r="C28">
        <v>3</v>
      </c>
      <c r="D28" t="s">
        <v>115</v>
      </c>
      <c r="E28">
        <v>705924</v>
      </c>
      <c r="F28">
        <v>195650618.08520001</v>
      </c>
      <c r="G28">
        <v>3574054</v>
      </c>
      <c r="H28">
        <v>277.15535678800001</v>
      </c>
      <c r="I28">
        <f t="shared" si="0"/>
        <v>2</v>
      </c>
      <c r="AC28" s="96" t="s">
        <v>195</v>
      </c>
      <c r="AD28" s="87" t="str">
        <f t="shared" ref="AD28:AD32" si="18">_xlfn.CONCAT(ROUND(W7, 0), " (", TEXT(W7/W35-1, "0.0%"), ")")</f>
        <v>272 (0.3%)</v>
      </c>
      <c r="AE28" s="87" t="str">
        <f t="shared" si="17"/>
        <v>277 (0.4%)</v>
      </c>
      <c r="AF28" s="87" t="str">
        <f t="shared" si="17"/>
        <v>279 (0.7%)</v>
      </c>
      <c r="AG28" s="87" t="str">
        <f t="shared" si="17"/>
        <v>273 (0.9%)</v>
      </c>
    </row>
    <row r="29" spans="1:33">
      <c r="A29" t="s">
        <v>188</v>
      </c>
      <c r="B29" t="s">
        <v>182</v>
      </c>
      <c r="C29">
        <v>4</v>
      </c>
      <c r="D29" t="s">
        <v>115</v>
      </c>
      <c r="E29">
        <v>500861</v>
      </c>
      <c r="F29">
        <v>83837417.729499996</v>
      </c>
      <c r="G29">
        <v>6869880</v>
      </c>
      <c r="H29">
        <v>167.3865957411</v>
      </c>
      <c r="I29">
        <f t="shared" si="0"/>
        <v>3</v>
      </c>
      <c r="O29" s="2" t="s">
        <v>57</v>
      </c>
      <c r="P29" t="s">
        <v>115</v>
      </c>
      <c r="AC29" s="96" t="s">
        <v>196</v>
      </c>
      <c r="AD29" s="87" t="str">
        <f t="shared" si="18"/>
        <v>169 (0.6%)</v>
      </c>
      <c r="AE29" s="87" t="str">
        <f t="shared" si="17"/>
        <v>167 (-0.4%)</v>
      </c>
      <c r="AF29" s="87" t="str">
        <f t="shared" si="17"/>
        <v>165 (-0.2%)</v>
      </c>
      <c r="AG29" s="87" t="str">
        <f t="shared" si="17"/>
        <v>167 (-0.2%)</v>
      </c>
    </row>
    <row r="30" spans="1:33">
      <c r="A30" t="s">
        <v>185</v>
      </c>
      <c r="B30" t="s">
        <v>184</v>
      </c>
      <c r="C30">
        <v>2</v>
      </c>
      <c r="D30" t="s">
        <v>59</v>
      </c>
      <c r="E30">
        <v>698422</v>
      </c>
      <c r="F30">
        <v>193331753.8739</v>
      </c>
      <c r="G30">
        <v>3598028</v>
      </c>
      <c r="H30">
        <v>276.8122336838</v>
      </c>
      <c r="I30">
        <f t="shared" si="0"/>
        <v>2</v>
      </c>
      <c r="AC30" s="96" t="s">
        <v>197</v>
      </c>
      <c r="AD30" s="87" t="str">
        <f t="shared" si="18"/>
        <v>75 (1.8%)</v>
      </c>
      <c r="AE30" s="87" t="str">
        <f t="shared" si="17"/>
        <v>76 (2.1%)</v>
      </c>
      <c r="AF30" s="87" t="str">
        <f t="shared" si="17"/>
        <v>76 (1.8%)</v>
      </c>
      <c r="AG30" s="87" t="str">
        <f t="shared" si="17"/>
        <v>76 (0.7%)</v>
      </c>
    </row>
    <row r="31" spans="1:33">
      <c r="A31" t="s">
        <v>188</v>
      </c>
      <c r="B31" t="s">
        <v>182</v>
      </c>
      <c r="C31">
        <v>4</v>
      </c>
      <c r="D31" t="s">
        <v>59</v>
      </c>
      <c r="E31">
        <v>489595</v>
      </c>
      <c r="F31">
        <v>81793912.989299998</v>
      </c>
      <c r="G31">
        <v>6834174</v>
      </c>
      <c r="H31">
        <v>167.06443691070001</v>
      </c>
      <c r="I31">
        <f t="shared" si="0"/>
        <v>3</v>
      </c>
      <c r="O31" s="2" t="s">
        <v>203</v>
      </c>
      <c r="Q31" s="2" t="s">
        <v>180</v>
      </c>
      <c r="R31" s="2" t="s">
        <v>179</v>
      </c>
      <c r="AC31" s="96" t="s">
        <v>198</v>
      </c>
      <c r="AD31" s="87" t="str">
        <f t="shared" si="18"/>
        <v>60 (1.6%)</v>
      </c>
      <c r="AE31" s="87" t="str">
        <f t="shared" si="17"/>
        <v>63 (3.0%)</v>
      </c>
      <c r="AF31" s="87" t="str">
        <f t="shared" si="17"/>
        <v>63 (2.9%)</v>
      </c>
      <c r="AG31" s="87" t="str">
        <f t="shared" si="17"/>
        <v>60 (0.9%)</v>
      </c>
    </row>
    <row r="32" spans="1:33">
      <c r="A32" t="s">
        <v>185</v>
      </c>
      <c r="B32" t="s">
        <v>182</v>
      </c>
      <c r="C32">
        <v>4</v>
      </c>
      <c r="D32" t="s">
        <v>59</v>
      </c>
      <c r="E32">
        <v>429196</v>
      </c>
      <c r="F32">
        <v>117083494.37899999</v>
      </c>
      <c r="G32">
        <v>2204603</v>
      </c>
      <c r="H32">
        <v>272.79726367209997</v>
      </c>
      <c r="I32">
        <f t="shared" si="0"/>
        <v>2</v>
      </c>
      <c r="Q32">
        <v>1</v>
      </c>
      <c r="R32">
        <v>2</v>
      </c>
      <c r="S32">
        <v>3</v>
      </c>
      <c r="T32">
        <v>4</v>
      </c>
      <c r="AC32" s="96" t="s">
        <v>15</v>
      </c>
      <c r="AD32" s="87" t="str">
        <f t="shared" si="18"/>
        <v>51 (2.4%)</v>
      </c>
      <c r="AE32" s="87" t="str">
        <f t="shared" si="17"/>
        <v>53 (1.8%)</v>
      </c>
      <c r="AF32" s="87" t="str">
        <f t="shared" si="17"/>
        <v>52 (0.9%)</v>
      </c>
      <c r="AG32" s="87" t="str">
        <f t="shared" si="17"/>
        <v>51 (-0.7%)</v>
      </c>
    </row>
    <row r="33" spans="1:26">
      <c r="A33" t="s">
        <v>38</v>
      </c>
      <c r="B33" t="s">
        <v>184</v>
      </c>
      <c r="C33">
        <v>2</v>
      </c>
      <c r="D33" t="s">
        <v>115</v>
      </c>
      <c r="E33">
        <v>907936</v>
      </c>
      <c r="F33">
        <v>47283083.347199999</v>
      </c>
      <c r="G33">
        <v>1718981</v>
      </c>
      <c r="H33">
        <v>52.077551002699998</v>
      </c>
      <c r="I33">
        <f t="shared" si="0"/>
        <v>6</v>
      </c>
      <c r="O33" s="2" t="s">
        <v>40</v>
      </c>
      <c r="P33" s="2" t="s">
        <v>178</v>
      </c>
      <c r="Q33" t="s">
        <v>186</v>
      </c>
      <c r="R33" t="s">
        <v>184</v>
      </c>
      <c r="S33" t="s">
        <v>187</v>
      </c>
      <c r="T33" t="s">
        <v>182</v>
      </c>
      <c r="W33" t="str">
        <f>Q33</f>
        <v>ULTRA PRICE SENSITIVE</v>
      </c>
      <c r="X33" t="str">
        <f t="shared" ref="X33:X38" si="19">R33</f>
        <v>PRICE SENSITIVE</v>
      </c>
      <c r="Y33" t="str">
        <f t="shared" ref="Y33:Y38" si="20">S33</f>
        <v>MID MARKET</v>
      </c>
      <c r="Z33" t="str">
        <f t="shared" ref="Z33:Z38" si="21">T33</f>
        <v>UPMARKET</v>
      </c>
    </row>
    <row r="34" spans="1:26">
      <c r="A34" t="s">
        <v>185</v>
      </c>
      <c r="B34" t="s">
        <v>186</v>
      </c>
      <c r="C34">
        <v>1</v>
      </c>
      <c r="D34" t="s">
        <v>115</v>
      </c>
      <c r="E34">
        <v>398938</v>
      </c>
      <c r="F34">
        <v>107972797.6859</v>
      </c>
      <c r="G34">
        <v>2016905</v>
      </c>
      <c r="H34">
        <v>270.65057148199998</v>
      </c>
      <c r="I34">
        <f t="shared" si="0"/>
        <v>2</v>
      </c>
      <c r="O34">
        <v>1</v>
      </c>
      <c r="P34" t="s">
        <v>44</v>
      </c>
      <c r="Q34" s="76">
        <v>672.64736082549996</v>
      </c>
      <c r="R34" s="76">
        <v>675.24451548930006</v>
      </c>
      <c r="S34" s="76">
        <v>674.72777826710001</v>
      </c>
      <c r="T34" s="76">
        <v>639.09509143499997</v>
      </c>
      <c r="V34" t="str">
        <f>P34</f>
        <v>HIGHLY ENGAGED</v>
      </c>
      <c r="W34" s="80">
        <f>Q34</f>
        <v>672.64736082549996</v>
      </c>
      <c r="X34" s="79">
        <f t="shared" si="19"/>
        <v>675.24451548930006</v>
      </c>
      <c r="Y34" s="79">
        <f t="shared" si="20"/>
        <v>674.72777826710001</v>
      </c>
      <c r="Z34" s="82">
        <f t="shared" si="21"/>
        <v>639.09509143499997</v>
      </c>
    </row>
    <row r="35" spans="1:26">
      <c r="A35" t="s">
        <v>38</v>
      </c>
      <c r="B35" t="s">
        <v>186</v>
      </c>
      <c r="C35">
        <v>1</v>
      </c>
      <c r="D35" t="s">
        <v>61</v>
      </c>
      <c r="E35">
        <v>573722</v>
      </c>
      <c r="F35">
        <v>30613249.970699999</v>
      </c>
      <c r="G35">
        <v>1090196</v>
      </c>
      <c r="H35">
        <v>53.359030977899998</v>
      </c>
      <c r="I35">
        <f t="shared" si="0"/>
        <v>6</v>
      </c>
      <c r="O35">
        <v>2</v>
      </c>
      <c r="P35" t="s">
        <v>185</v>
      </c>
      <c r="Q35" s="76">
        <v>270.65057148199998</v>
      </c>
      <c r="R35" s="76">
        <v>275.69662269359998</v>
      </c>
      <c r="S35" s="76">
        <v>277.15535678800001</v>
      </c>
      <c r="T35" s="76">
        <v>270.24470919480001</v>
      </c>
      <c r="V35" t="str">
        <f t="shared" ref="V35:V38" si="22">P35</f>
        <v>OPP - OCCASIONAL HIGH SPENDERS</v>
      </c>
      <c r="W35" s="82">
        <f t="shared" ref="W35:W38" si="23">Q35</f>
        <v>270.65057148199998</v>
      </c>
      <c r="X35" s="80">
        <f t="shared" si="19"/>
        <v>275.69662269359998</v>
      </c>
      <c r="Y35" s="79">
        <f t="shared" si="20"/>
        <v>277.15535678800001</v>
      </c>
      <c r="Z35" s="82">
        <f t="shared" si="21"/>
        <v>270.24470919480001</v>
      </c>
    </row>
    <row r="36" spans="1:26">
      <c r="A36" t="s">
        <v>34</v>
      </c>
      <c r="B36" t="s">
        <v>186</v>
      </c>
      <c r="C36">
        <v>1</v>
      </c>
      <c r="D36" t="s">
        <v>59</v>
      </c>
      <c r="E36">
        <v>10913</v>
      </c>
      <c r="F36">
        <v>367166.6838</v>
      </c>
      <c r="G36">
        <v>11948</v>
      </c>
      <c r="H36">
        <v>33.644889929400001</v>
      </c>
      <c r="I36">
        <f t="shared" si="0"/>
        <v>7</v>
      </c>
      <c r="O36">
        <v>3</v>
      </c>
      <c r="P36" t="s">
        <v>188</v>
      </c>
      <c r="Q36" s="76">
        <v>168.4574291866</v>
      </c>
      <c r="R36" s="76">
        <v>167.5125966066</v>
      </c>
      <c r="S36" s="76">
        <v>165.70072280740001</v>
      </c>
      <c r="T36" s="76">
        <v>167.3865957411</v>
      </c>
      <c r="V36" t="str">
        <f t="shared" si="22"/>
        <v>OPP - FREQUENT LOW SPENDERS</v>
      </c>
      <c r="W36" s="79">
        <f t="shared" si="23"/>
        <v>168.4574291866</v>
      </c>
      <c r="X36" s="84">
        <f t="shared" si="19"/>
        <v>167.5125966066</v>
      </c>
      <c r="Y36" s="82">
        <f t="shared" si="20"/>
        <v>165.70072280740001</v>
      </c>
      <c r="Z36" s="84">
        <f t="shared" si="21"/>
        <v>167.3865957411</v>
      </c>
    </row>
    <row r="37" spans="1:26">
      <c r="A37" t="s">
        <v>185</v>
      </c>
      <c r="B37" t="s">
        <v>187</v>
      </c>
      <c r="C37">
        <v>3</v>
      </c>
      <c r="D37" t="s">
        <v>61</v>
      </c>
      <c r="E37">
        <v>737765</v>
      </c>
      <c r="F37">
        <v>212508923.22260001</v>
      </c>
      <c r="G37">
        <v>3733716</v>
      </c>
      <c r="H37">
        <v>288.04419188029999</v>
      </c>
      <c r="I37">
        <f t="shared" si="0"/>
        <v>2</v>
      </c>
      <c r="O37">
        <v>4</v>
      </c>
      <c r="P37" t="s">
        <v>181</v>
      </c>
      <c r="Q37" s="76">
        <v>73.7158325905</v>
      </c>
      <c r="R37" s="76">
        <v>74.806727097999996</v>
      </c>
      <c r="S37" s="76">
        <v>74.928757342899999</v>
      </c>
      <c r="T37" s="76">
        <v>75.803954085399994</v>
      </c>
      <c r="V37" t="str">
        <f t="shared" si="22"/>
        <v>POT - OCCASIONAL LOW SPENDERS</v>
      </c>
      <c r="W37" s="82">
        <f t="shared" si="23"/>
        <v>73.7158325905</v>
      </c>
      <c r="X37" s="84">
        <f t="shared" si="19"/>
        <v>74.806727097999996</v>
      </c>
      <c r="Y37" s="81">
        <f t="shared" si="20"/>
        <v>74.928757342899999</v>
      </c>
      <c r="Z37" s="79">
        <f t="shared" si="21"/>
        <v>75.803954085399994</v>
      </c>
    </row>
    <row r="38" spans="1:26">
      <c r="A38" t="s">
        <v>34</v>
      </c>
      <c r="B38" t="s">
        <v>184</v>
      </c>
      <c r="C38">
        <v>2</v>
      </c>
      <c r="D38" t="s">
        <v>59</v>
      </c>
      <c r="E38">
        <v>17942</v>
      </c>
      <c r="F38">
        <v>609361.97089999996</v>
      </c>
      <c r="G38">
        <v>19478</v>
      </c>
      <c r="H38">
        <v>33.962878770499998</v>
      </c>
      <c r="I38">
        <f t="shared" si="0"/>
        <v>7</v>
      </c>
      <c r="O38">
        <v>5</v>
      </c>
      <c r="P38" t="s">
        <v>183</v>
      </c>
      <c r="Q38" s="76">
        <v>59.365331001999998</v>
      </c>
      <c r="R38" s="76">
        <v>61.015817638900003</v>
      </c>
      <c r="S38" s="76">
        <v>60.739942751800001</v>
      </c>
      <c r="T38" s="76">
        <v>59.2575951468</v>
      </c>
      <c r="V38" t="str">
        <f t="shared" si="22"/>
        <v>POT - INFREQUENT SPENDERS</v>
      </c>
      <c r="W38" s="82">
        <f t="shared" si="23"/>
        <v>59.365331001999998</v>
      </c>
      <c r="X38" s="79">
        <f t="shared" si="19"/>
        <v>61.015817638900003</v>
      </c>
      <c r="Y38" s="79">
        <f t="shared" si="20"/>
        <v>60.739942751800001</v>
      </c>
      <c r="Z38" s="82">
        <f t="shared" si="21"/>
        <v>59.2575951468</v>
      </c>
    </row>
    <row r="39" spans="1:26">
      <c r="A39" t="s">
        <v>181</v>
      </c>
      <c r="B39" t="s">
        <v>187</v>
      </c>
      <c r="C39">
        <v>3</v>
      </c>
      <c r="D39" t="s">
        <v>115</v>
      </c>
      <c r="E39">
        <v>968209</v>
      </c>
      <c r="F39">
        <v>72546697.218199998</v>
      </c>
      <c r="G39">
        <v>4759523</v>
      </c>
      <c r="H39">
        <v>74.928757342899999</v>
      </c>
      <c r="I39">
        <f t="shared" si="0"/>
        <v>4</v>
      </c>
      <c r="O39">
        <v>6</v>
      </c>
      <c r="P39" t="s">
        <v>38</v>
      </c>
      <c r="Q39" s="76">
        <v>50.187388242200001</v>
      </c>
      <c r="R39" s="76">
        <v>52.077551002699998</v>
      </c>
      <c r="S39" s="76">
        <v>52.003079585000002</v>
      </c>
      <c r="T39" s="76">
        <v>51.547287832400002</v>
      </c>
      <c r="V39" t="str">
        <f t="shared" ref="V39" si="24">P39</f>
        <v>LAPSING</v>
      </c>
      <c r="W39" s="82">
        <f t="shared" ref="W39" si="25">Q39</f>
        <v>50.187388242200001</v>
      </c>
      <c r="X39" s="79">
        <f t="shared" ref="X39" si="26">R39</f>
        <v>52.077551002699998</v>
      </c>
      <c r="Y39" s="79">
        <f t="shared" ref="Y39" si="27">S39</f>
        <v>52.003079585000002</v>
      </c>
      <c r="Z39" s="84">
        <f t="shared" ref="Z39" si="28">T39</f>
        <v>51.547287832400002</v>
      </c>
    </row>
    <row r="40" spans="1:26">
      <c r="A40" t="s">
        <v>44</v>
      </c>
      <c r="B40" t="s">
        <v>187</v>
      </c>
      <c r="C40">
        <v>3</v>
      </c>
      <c r="D40" t="s">
        <v>59</v>
      </c>
      <c r="E40">
        <v>934170</v>
      </c>
      <c r="F40">
        <v>611278724.028</v>
      </c>
      <c r="G40">
        <v>15499746</v>
      </c>
      <c r="H40">
        <v>654.35490759499999</v>
      </c>
      <c r="I40">
        <f t="shared" si="0"/>
        <v>1</v>
      </c>
    </row>
    <row r="41" spans="1:26">
      <c r="A41" t="s">
        <v>188</v>
      </c>
      <c r="B41" t="s">
        <v>186</v>
      </c>
      <c r="C41">
        <v>1</v>
      </c>
      <c r="D41" t="s">
        <v>61</v>
      </c>
      <c r="E41">
        <v>465353</v>
      </c>
      <c r="F41">
        <v>79238833.827700004</v>
      </c>
      <c r="G41">
        <v>6586096</v>
      </c>
      <c r="H41">
        <v>170.2768303368</v>
      </c>
      <c r="I41">
        <f t="shared" si="0"/>
        <v>3</v>
      </c>
    </row>
    <row r="42" spans="1:26">
      <c r="A42" t="s">
        <v>181</v>
      </c>
      <c r="B42" t="s">
        <v>182</v>
      </c>
      <c r="C42">
        <v>4</v>
      </c>
      <c r="D42" t="s">
        <v>115</v>
      </c>
      <c r="E42">
        <v>661264</v>
      </c>
      <c r="F42">
        <v>50126425.894299999</v>
      </c>
      <c r="G42">
        <v>3257984</v>
      </c>
      <c r="H42">
        <v>75.803954085399994</v>
      </c>
      <c r="I42">
        <f t="shared" si="0"/>
        <v>4</v>
      </c>
    </row>
    <row r="43" spans="1:26">
      <c r="A43" t="s">
        <v>181</v>
      </c>
      <c r="B43" t="s">
        <v>186</v>
      </c>
      <c r="C43">
        <v>1</v>
      </c>
      <c r="D43" t="s">
        <v>115</v>
      </c>
      <c r="E43">
        <v>607322</v>
      </c>
      <c r="F43">
        <v>44769246.880500004</v>
      </c>
      <c r="G43">
        <v>2999278</v>
      </c>
      <c r="H43">
        <v>73.7158325905</v>
      </c>
      <c r="I43">
        <f t="shared" si="0"/>
        <v>4</v>
      </c>
    </row>
    <row r="44" spans="1:26">
      <c r="A44" t="s">
        <v>188</v>
      </c>
      <c r="B44" t="s">
        <v>182</v>
      </c>
      <c r="C44">
        <v>4</v>
      </c>
      <c r="D44" t="s">
        <v>61</v>
      </c>
      <c r="E44">
        <v>438935</v>
      </c>
      <c r="F44">
        <v>73300129.889699996</v>
      </c>
      <c r="G44">
        <v>5877596</v>
      </c>
      <c r="H44">
        <v>166.99540909180001</v>
      </c>
      <c r="I44">
        <f t="shared" si="0"/>
        <v>3</v>
      </c>
    </row>
    <row r="45" spans="1:26">
      <c r="A45" t="s">
        <v>188</v>
      </c>
      <c r="B45" t="s">
        <v>184</v>
      </c>
      <c r="C45">
        <v>2</v>
      </c>
      <c r="D45" t="s">
        <v>59</v>
      </c>
      <c r="E45">
        <v>693671</v>
      </c>
      <c r="F45">
        <v>115716042.604</v>
      </c>
      <c r="G45">
        <v>9321214</v>
      </c>
      <c r="H45">
        <v>166.81689533510001</v>
      </c>
      <c r="I45">
        <f t="shared" si="0"/>
        <v>3</v>
      </c>
    </row>
    <row r="46" spans="1:26">
      <c r="A46" t="s">
        <v>181</v>
      </c>
      <c r="B46" t="s">
        <v>186</v>
      </c>
      <c r="C46">
        <v>1</v>
      </c>
      <c r="D46" t="s">
        <v>59</v>
      </c>
      <c r="E46">
        <v>613874</v>
      </c>
      <c r="F46">
        <v>46069668.552900001</v>
      </c>
      <c r="G46">
        <v>3093967</v>
      </c>
      <c r="H46">
        <v>75.047434087300005</v>
      </c>
      <c r="I46">
        <f t="shared" si="0"/>
        <v>4</v>
      </c>
    </row>
    <row r="47" spans="1:26">
      <c r="A47" t="s">
        <v>185</v>
      </c>
      <c r="B47" t="s">
        <v>182</v>
      </c>
      <c r="C47">
        <v>4</v>
      </c>
      <c r="D47" t="s">
        <v>115</v>
      </c>
      <c r="E47">
        <v>442652</v>
      </c>
      <c r="F47">
        <v>119624361.01450001</v>
      </c>
      <c r="G47">
        <v>2232041</v>
      </c>
      <c r="H47">
        <v>270.24470919480001</v>
      </c>
      <c r="I47">
        <f t="shared" si="0"/>
        <v>2</v>
      </c>
    </row>
    <row r="48" spans="1:26">
      <c r="A48" t="s">
        <v>183</v>
      </c>
      <c r="B48" t="s">
        <v>187</v>
      </c>
      <c r="C48">
        <v>3</v>
      </c>
      <c r="D48" t="s">
        <v>115</v>
      </c>
      <c r="E48">
        <v>2301873</v>
      </c>
      <c r="F48">
        <v>139815634.24180001</v>
      </c>
      <c r="G48">
        <v>4364227</v>
      </c>
      <c r="H48">
        <v>60.739942751800001</v>
      </c>
      <c r="I48">
        <f t="shared" si="0"/>
        <v>5</v>
      </c>
    </row>
    <row r="49" spans="1:9">
      <c r="A49" t="s">
        <v>44</v>
      </c>
      <c r="B49" t="s">
        <v>184</v>
      </c>
      <c r="C49">
        <v>2</v>
      </c>
      <c r="D49" t="s">
        <v>61</v>
      </c>
      <c r="E49">
        <v>998570</v>
      </c>
      <c r="F49">
        <v>672826956.32930005</v>
      </c>
      <c r="G49">
        <v>16672520</v>
      </c>
      <c r="H49">
        <v>673.790476711</v>
      </c>
      <c r="I49">
        <f t="shared" si="0"/>
        <v>1</v>
      </c>
    </row>
    <row r="50" spans="1:9">
      <c r="A50" t="s">
        <v>38</v>
      </c>
      <c r="B50" t="s">
        <v>186</v>
      </c>
      <c r="C50">
        <v>1</v>
      </c>
      <c r="D50" t="s">
        <v>115</v>
      </c>
      <c r="E50">
        <v>558523</v>
      </c>
      <c r="F50">
        <v>28030810.643199999</v>
      </c>
      <c r="G50">
        <v>1110084</v>
      </c>
      <c r="H50">
        <v>50.187388242200001</v>
      </c>
      <c r="I50">
        <f t="shared" si="0"/>
        <v>6</v>
      </c>
    </row>
    <row r="51" spans="1:9">
      <c r="A51" t="s">
        <v>185</v>
      </c>
      <c r="B51" t="s">
        <v>186</v>
      </c>
      <c r="C51">
        <v>1</v>
      </c>
      <c r="D51" t="s">
        <v>61</v>
      </c>
      <c r="E51">
        <v>409062</v>
      </c>
      <c r="F51">
        <v>113815438.7344</v>
      </c>
      <c r="G51">
        <v>2073906</v>
      </c>
      <c r="H51">
        <v>278.23517885899997</v>
      </c>
      <c r="I51">
        <f t="shared" si="0"/>
        <v>2</v>
      </c>
    </row>
    <row r="52" spans="1:9">
      <c r="A52" t="s">
        <v>44</v>
      </c>
      <c r="B52" t="s">
        <v>182</v>
      </c>
      <c r="C52">
        <v>4</v>
      </c>
      <c r="D52" t="s">
        <v>61</v>
      </c>
      <c r="E52">
        <v>575394</v>
      </c>
      <c r="F52">
        <v>374811753.18330002</v>
      </c>
      <c r="G52">
        <v>9311736</v>
      </c>
      <c r="H52">
        <v>651.40017654559995</v>
      </c>
      <c r="I52">
        <f t="shared" si="0"/>
        <v>1</v>
      </c>
    </row>
    <row r="53" spans="1:9">
      <c r="A53" t="s">
        <v>38</v>
      </c>
      <c r="B53" t="s">
        <v>187</v>
      </c>
      <c r="C53">
        <v>3</v>
      </c>
      <c r="D53" t="s">
        <v>61</v>
      </c>
      <c r="E53">
        <v>988685</v>
      </c>
      <c r="F53">
        <v>53582073.781000003</v>
      </c>
      <c r="G53">
        <v>1758939</v>
      </c>
      <c r="H53">
        <v>54.195293527300002</v>
      </c>
      <c r="I53">
        <f t="shared" si="0"/>
        <v>6</v>
      </c>
    </row>
    <row r="54" spans="1:9">
      <c r="A54" t="s">
        <v>44</v>
      </c>
      <c r="B54" t="s">
        <v>184</v>
      </c>
      <c r="C54">
        <v>2</v>
      </c>
      <c r="D54" t="s">
        <v>115</v>
      </c>
      <c r="E54">
        <v>1025045</v>
      </c>
      <c r="F54">
        <v>692156014.37969995</v>
      </c>
      <c r="G54">
        <v>17637010</v>
      </c>
      <c r="H54">
        <v>675.24451548930006</v>
      </c>
      <c r="I54">
        <f t="shared" si="0"/>
        <v>1</v>
      </c>
    </row>
    <row r="55" spans="1:9">
      <c r="A55" t="s">
        <v>181</v>
      </c>
      <c r="B55" t="s">
        <v>187</v>
      </c>
      <c r="C55">
        <v>3</v>
      </c>
      <c r="D55" t="s">
        <v>59</v>
      </c>
      <c r="E55">
        <v>969496</v>
      </c>
      <c r="F55">
        <v>73980788.870700002</v>
      </c>
      <c r="G55">
        <v>4869796</v>
      </c>
      <c r="H55">
        <v>76.308503460300003</v>
      </c>
      <c r="I55">
        <f t="shared" si="0"/>
        <v>4</v>
      </c>
    </row>
    <row r="56" spans="1:9">
      <c r="A56" t="s">
        <v>183</v>
      </c>
      <c r="B56" t="s">
        <v>182</v>
      </c>
      <c r="C56">
        <v>4</v>
      </c>
      <c r="D56" t="s">
        <v>115</v>
      </c>
      <c r="E56">
        <v>1568949</v>
      </c>
      <c r="F56">
        <v>92972144.6479</v>
      </c>
      <c r="G56">
        <v>2958366</v>
      </c>
      <c r="H56">
        <v>59.2575951468</v>
      </c>
      <c r="I56">
        <f t="shared" si="0"/>
        <v>5</v>
      </c>
    </row>
    <row r="57" spans="1:9">
      <c r="A57" t="s">
        <v>181</v>
      </c>
      <c r="B57" t="s">
        <v>184</v>
      </c>
      <c r="C57">
        <v>2</v>
      </c>
      <c r="D57" t="s">
        <v>61</v>
      </c>
      <c r="E57">
        <v>812083</v>
      </c>
      <c r="F57">
        <v>62746520.382100001</v>
      </c>
      <c r="G57">
        <v>3985835</v>
      </c>
      <c r="H57">
        <v>77.266141985600001</v>
      </c>
      <c r="I57">
        <f t="shared" si="0"/>
        <v>4</v>
      </c>
    </row>
    <row r="58" spans="1:9">
      <c r="A58" t="s">
        <v>181</v>
      </c>
      <c r="B58" t="s">
        <v>184</v>
      </c>
      <c r="C58">
        <v>2</v>
      </c>
      <c r="D58" t="s">
        <v>115</v>
      </c>
      <c r="E58">
        <v>923443</v>
      </c>
      <c r="F58">
        <v>69079748.491600007</v>
      </c>
      <c r="G58">
        <v>4535166</v>
      </c>
      <c r="H58">
        <v>74.806727097999996</v>
      </c>
      <c r="I58">
        <f t="shared" si="0"/>
        <v>4</v>
      </c>
    </row>
    <row r="59" spans="1:9">
      <c r="A59" t="s">
        <v>181</v>
      </c>
      <c r="B59" t="s">
        <v>182</v>
      </c>
      <c r="C59">
        <v>4</v>
      </c>
      <c r="D59" t="s">
        <v>59</v>
      </c>
      <c r="E59">
        <v>650373</v>
      </c>
      <c r="F59">
        <v>49644702.975000001</v>
      </c>
      <c r="G59">
        <v>3264224</v>
      </c>
      <c r="H59">
        <v>76.332662910400003</v>
      </c>
      <c r="I59">
        <f t="shared" si="0"/>
        <v>4</v>
      </c>
    </row>
    <row r="60" spans="1:9">
      <c r="A60" t="s">
        <v>44</v>
      </c>
      <c r="B60" t="s">
        <v>186</v>
      </c>
      <c r="C60">
        <v>1</v>
      </c>
      <c r="D60" t="s">
        <v>61</v>
      </c>
      <c r="E60">
        <v>621879</v>
      </c>
      <c r="F60">
        <v>411258688.02350003</v>
      </c>
      <c r="G60">
        <v>11639960</v>
      </c>
      <c r="H60">
        <v>661.31624966189997</v>
      </c>
      <c r="I60">
        <f t="shared" si="0"/>
        <v>1</v>
      </c>
    </row>
    <row r="61" spans="1:9">
      <c r="A61" t="s">
        <v>34</v>
      </c>
      <c r="B61" t="s">
        <v>182</v>
      </c>
      <c r="C61">
        <v>4</v>
      </c>
      <c r="D61" t="s">
        <v>59</v>
      </c>
      <c r="E61">
        <v>13121</v>
      </c>
      <c r="F61">
        <v>446227.70990000002</v>
      </c>
      <c r="G61">
        <v>14229</v>
      </c>
      <c r="H61">
        <v>34.008666252600001</v>
      </c>
      <c r="I61">
        <f t="shared" si="0"/>
        <v>7</v>
      </c>
    </row>
    <row r="62" spans="1:9">
      <c r="A62" t="s">
        <v>38</v>
      </c>
      <c r="B62" t="s">
        <v>186</v>
      </c>
      <c r="C62">
        <v>1</v>
      </c>
      <c r="D62" t="s">
        <v>59</v>
      </c>
      <c r="E62">
        <v>602347</v>
      </c>
      <c r="F62">
        <v>30957979.648800001</v>
      </c>
      <c r="G62">
        <v>1208917</v>
      </c>
      <c r="H62">
        <v>51.395590330499999</v>
      </c>
      <c r="I62">
        <f t="shared" si="0"/>
        <v>6</v>
      </c>
    </row>
    <row r="63" spans="1:9">
      <c r="A63" t="s">
        <v>185</v>
      </c>
      <c r="B63" t="s">
        <v>187</v>
      </c>
      <c r="C63">
        <v>3</v>
      </c>
      <c r="D63" t="s">
        <v>59</v>
      </c>
      <c r="E63">
        <v>703129</v>
      </c>
      <c r="F63">
        <v>196207939.6455</v>
      </c>
      <c r="G63">
        <v>3622848</v>
      </c>
      <c r="H63">
        <v>279.04970445750001</v>
      </c>
      <c r="I63">
        <f t="shared" si="0"/>
        <v>2</v>
      </c>
    </row>
    <row r="64" spans="1:9">
      <c r="A64" t="s">
        <v>181</v>
      </c>
      <c r="B64" t="s">
        <v>184</v>
      </c>
      <c r="C64">
        <v>2</v>
      </c>
      <c r="D64" t="s">
        <v>59</v>
      </c>
      <c r="E64">
        <v>940593</v>
      </c>
      <c r="F64">
        <v>71837791.768700004</v>
      </c>
      <c r="G64">
        <v>4722786</v>
      </c>
      <c r="H64">
        <v>76.375001481699996</v>
      </c>
      <c r="I64">
        <f t="shared" si="0"/>
        <v>4</v>
      </c>
    </row>
    <row r="65" spans="1:9">
      <c r="A65" t="s">
        <v>44</v>
      </c>
      <c r="B65" t="s">
        <v>187</v>
      </c>
      <c r="C65">
        <v>3</v>
      </c>
      <c r="D65" t="s">
        <v>61</v>
      </c>
      <c r="E65">
        <v>980194</v>
      </c>
      <c r="F65">
        <v>664942507.85399997</v>
      </c>
      <c r="G65">
        <v>15793538</v>
      </c>
      <c r="H65">
        <v>678.37847186780004</v>
      </c>
      <c r="I65">
        <f t="shared" si="0"/>
        <v>1</v>
      </c>
    </row>
    <row r="66" spans="1:9">
      <c r="A66" t="s">
        <v>183</v>
      </c>
      <c r="B66" t="s">
        <v>182</v>
      </c>
      <c r="C66">
        <v>4</v>
      </c>
      <c r="D66" t="s">
        <v>61</v>
      </c>
      <c r="E66">
        <v>1658719</v>
      </c>
      <c r="F66">
        <v>102810887.1191</v>
      </c>
      <c r="G66">
        <v>3067948</v>
      </c>
      <c r="H66">
        <v>61.9821001141</v>
      </c>
      <c r="I66">
        <f t="shared" si="0"/>
        <v>5</v>
      </c>
    </row>
    <row r="67" spans="1:9">
      <c r="A67" t="s">
        <v>183</v>
      </c>
      <c r="B67" t="s">
        <v>187</v>
      </c>
      <c r="C67">
        <v>3</v>
      </c>
      <c r="D67" t="s">
        <v>59</v>
      </c>
      <c r="E67">
        <v>2200995</v>
      </c>
      <c r="F67">
        <v>137616260.23140001</v>
      </c>
      <c r="G67">
        <v>4285547</v>
      </c>
      <c r="H67">
        <v>62.524567403100001</v>
      </c>
      <c r="I67">
        <f t="shared" ref="I67:I77" si="29">VLOOKUP(A67,$K$2:$L$10, 2, FALSE)</f>
        <v>5</v>
      </c>
    </row>
    <row r="68" spans="1:9">
      <c r="A68" t="s">
        <v>185</v>
      </c>
      <c r="B68" t="s">
        <v>186</v>
      </c>
      <c r="C68">
        <v>1</v>
      </c>
      <c r="D68" t="s">
        <v>59</v>
      </c>
      <c r="E68">
        <v>410317</v>
      </c>
      <c r="F68">
        <v>111419890.5616</v>
      </c>
      <c r="G68">
        <v>2111753</v>
      </c>
      <c r="H68">
        <v>271.54587931179998</v>
      </c>
      <c r="I68">
        <f t="shared" si="29"/>
        <v>2</v>
      </c>
    </row>
    <row r="69" spans="1:9">
      <c r="A69" t="s">
        <v>44</v>
      </c>
      <c r="B69" t="s">
        <v>187</v>
      </c>
      <c r="C69">
        <v>3</v>
      </c>
      <c r="D69" t="s">
        <v>115</v>
      </c>
      <c r="E69">
        <v>998135</v>
      </c>
      <c r="F69">
        <v>673469410.96060002</v>
      </c>
      <c r="G69">
        <v>16607972</v>
      </c>
      <c r="H69">
        <v>674.72777826710001</v>
      </c>
      <c r="I69">
        <f t="shared" si="29"/>
        <v>1</v>
      </c>
    </row>
    <row r="70" spans="1:9">
      <c r="A70" t="s">
        <v>181</v>
      </c>
      <c r="B70" t="s">
        <v>187</v>
      </c>
      <c r="C70">
        <v>3</v>
      </c>
      <c r="D70" t="s">
        <v>61</v>
      </c>
      <c r="E70">
        <v>859843</v>
      </c>
      <c r="F70">
        <v>66262295.071500003</v>
      </c>
      <c r="G70">
        <v>4215516</v>
      </c>
      <c r="H70">
        <v>77.063248838999996</v>
      </c>
      <c r="I70">
        <f t="shared" si="29"/>
        <v>4</v>
      </c>
    </row>
    <row r="71" spans="1:9">
      <c r="A71" t="s">
        <v>44</v>
      </c>
      <c r="B71" t="s">
        <v>186</v>
      </c>
      <c r="C71">
        <v>1</v>
      </c>
      <c r="D71" t="s">
        <v>115</v>
      </c>
      <c r="E71">
        <v>643735</v>
      </c>
      <c r="F71">
        <v>433006648.82099998</v>
      </c>
      <c r="G71">
        <v>12358105</v>
      </c>
      <c r="H71">
        <v>672.64736082549996</v>
      </c>
      <c r="I71">
        <f t="shared" si="29"/>
        <v>1</v>
      </c>
    </row>
    <row r="72" spans="1:9">
      <c r="A72" t="s">
        <v>185</v>
      </c>
      <c r="B72" t="s">
        <v>184</v>
      </c>
      <c r="C72">
        <v>2</v>
      </c>
      <c r="D72" t="s">
        <v>61</v>
      </c>
      <c r="E72">
        <v>711318</v>
      </c>
      <c r="F72">
        <v>203007445.9542</v>
      </c>
      <c r="G72">
        <v>3606596</v>
      </c>
      <c r="H72">
        <v>285.39618841949999</v>
      </c>
      <c r="I72">
        <f t="shared" si="29"/>
        <v>2</v>
      </c>
    </row>
    <row r="73" spans="1:9">
      <c r="A73" t="s">
        <v>38</v>
      </c>
      <c r="B73" t="s">
        <v>182</v>
      </c>
      <c r="C73">
        <v>4</v>
      </c>
      <c r="D73" t="s">
        <v>59</v>
      </c>
      <c r="E73">
        <v>716751</v>
      </c>
      <c r="F73">
        <v>36676343.944899999</v>
      </c>
      <c r="G73">
        <v>1375840</v>
      </c>
      <c r="H73">
        <v>51.1702724445</v>
      </c>
      <c r="I73">
        <f t="shared" si="29"/>
        <v>6</v>
      </c>
    </row>
    <row r="74" spans="1:9">
      <c r="A74" t="s">
        <v>44</v>
      </c>
      <c r="B74" t="s">
        <v>186</v>
      </c>
      <c r="C74">
        <v>1</v>
      </c>
      <c r="D74" t="s">
        <v>59</v>
      </c>
      <c r="E74">
        <v>620317</v>
      </c>
      <c r="F74">
        <v>409451158.80049998</v>
      </c>
      <c r="G74">
        <v>11787194</v>
      </c>
      <c r="H74">
        <v>660.06760865900003</v>
      </c>
      <c r="I74">
        <f t="shared" si="29"/>
        <v>1</v>
      </c>
    </row>
    <row r="75" spans="1:9">
      <c r="A75" t="s">
        <v>34</v>
      </c>
      <c r="B75" t="s">
        <v>187</v>
      </c>
      <c r="C75">
        <v>3</v>
      </c>
      <c r="D75" t="s">
        <v>59</v>
      </c>
      <c r="E75">
        <v>19022</v>
      </c>
      <c r="F75">
        <v>650432.06160000002</v>
      </c>
      <c r="G75">
        <v>20604</v>
      </c>
      <c r="H75">
        <v>34.1936737252</v>
      </c>
      <c r="I75">
        <f t="shared" si="29"/>
        <v>7</v>
      </c>
    </row>
    <row r="76" spans="1:9">
      <c r="A76" t="s">
        <v>38</v>
      </c>
      <c r="B76" t="s">
        <v>182</v>
      </c>
      <c r="C76">
        <v>4</v>
      </c>
      <c r="D76" t="s">
        <v>61</v>
      </c>
      <c r="E76">
        <v>677476</v>
      </c>
      <c r="F76">
        <v>36104886.545299999</v>
      </c>
      <c r="G76">
        <v>1204234</v>
      </c>
      <c r="H76">
        <v>53.293233332699998</v>
      </c>
      <c r="I76">
        <f t="shared" si="29"/>
        <v>6</v>
      </c>
    </row>
    <row r="77" spans="1:9">
      <c r="A77" t="s">
        <v>38</v>
      </c>
      <c r="B77" t="s">
        <v>182</v>
      </c>
      <c r="C77">
        <v>4</v>
      </c>
      <c r="D77" t="s">
        <v>115</v>
      </c>
      <c r="E77">
        <v>667767</v>
      </c>
      <c r="F77">
        <v>34421577.754000001</v>
      </c>
      <c r="G77">
        <v>1257745</v>
      </c>
      <c r="H77">
        <v>51.547287832400002</v>
      </c>
      <c r="I77">
        <f t="shared" si="29"/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D55E121C87A4FB8BEAC4BF4209FB4" ma:contentTypeVersion="11" ma:contentTypeDescription="Create a new document." ma:contentTypeScope="" ma:versionID="b37b9d294af87172110f330d0e5f42cb">
  <xsd:schema xmlns:xsd="http://www.w3.org/2001/XMLSchema" xmlns:xs="http://www.w3.org/2001/XMLSchema" xmlns:p="http://schemas.microsoft.com/office/2006/metadata/properties" xmlns:ns2="ad45ca9a-13fd-4140-bd3c-932ce4a3c607" xmlns:ns3="5d2275e4-8410-4972-85e0-546d0103f171" targetNamespace="http://schemas.microsoft.com/office/2006/metadata/properties" ma:root="true" ma:fieldsID="f09acf587b96b9609731593fe06f0173" ns2:_="" ns3:_="">
    <xsd:import namespace="ad45ca9a-13fd-4140-bd3c-932ce4a3c607"/>
    <xsd:import namespace="5d2275e4-8410-4972-85e0-546d0103f1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5ca9a-13fd-4140-bd3c-932ce4a3c6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275e4-8410-4972-85e0-546d0103f1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B53BEC-C71B-4BCC-A81D-2C6FA2D18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45ca9a-13fd-4140-bd3c-932ce4a3c607"/>
    <ds:schemaRef ds:uri="5d2275e4-8410-4972-85e0-546d0103f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F42F7E-0D77-43AB-A80B-67DF412D111E}">
  <ds:schemaRefs>
    <ds:schemaRef ds:uri="5d2275e4-8410-4972-85e0-546d0103f171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ad45ca9a-13fd-4140-bd3c-932ce4a3c607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9AF0E16-312F-4BCD-AC75-EB16A7D54F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(1) Segmentation overview- data</vt:lpstr>
      <vt:lpstr>(1) Segmenation overview</vt:lpstr>
      <vt:lpstr>(2) customers overtime</vt:lpstr>
      <vt:lpstr>(2.1) sales segmented overtime</vt:lpstr>
      <vt:lpstr>(3) unidentified vs active kdt</vt:lpstr>
      <vt:lpstr>(4) Unidentified vs active over</vt:lpstr>
      <vt:lpstr>(5) KDT cube (data)</vt:lpstr>
      <vt:lpstr>(5) KDT Cards</vt:lpstr>
      <vt:lpstr>(6) Rolling transitions</vt:lpstr>
      <vt:lpstr>(7) Transitions (data)</vt:lpstr>
      <vt:lpstr>(7) Transition -tbls</vt:lpstr>
      <vt:lpstr>Affluence segment overlay</vt:lpstr>
      <vt:lpstr>Affluence spend per cust over</vt:lpstr>
      <vt:lpstr>sales_segmented_overtime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Timothy Dobson</cp:lastModifiedBy>
  <cp:revision/>
  <dcterms:created xsi:type="dcterms:W3CDTF">2021-11-16T06:49:04Z</dcterms:created>
  <dcterms:modified xsi:type="dcterms:W3CDTF">2022-01-04T11:18:39Z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a8a6ec-262f-4cc0-befe-9b4753855296_Enabled">
    <vt:lpwstr>true</vt:lpwstr>
  </property>
  <property fmtid="{D5CDD505-2E9C-101B-9397-08002B2CF9AE}" pid="3" name="MSIP_Label_e3a8a6ec-262f-4cc0-befe-9b4753855296_SetDate">
    <vt:lpwstr>2021-11-16T13:36:02Z</vt:lpwstr>
  </property>
  <property fmtid="{D5CDD505-2E9C-101B-9397-08002B2CF9AE}" pid="4" name="MSIP_Label_e3a8a6ec-262f-4cc0-befe-9b4753855296_Method">
    <vt:lpwstr>Privileged</vt:lpwstr>
  </property>
  <property fmtid="{D5CDD505-2E9C-101B-9397-08002B2CF9AE}" pid="5" name="MSIP_Label_e3a8a6ec-262f-4cc0-befe-9b4753855296_Name">
    <vt:lpwstr>e3a8a6ec-262f-4cc0-befe-9b4753855296</vt:lpwstr>
  </property>
  <property fmtid="{D5CDD505-2E9C-101B-9397-08002B2CF9AE}" pid="6" name="MSIP_Label_e3a8a6ec-262f-4cc0-befe-9b4753855296_SiteId">
    <vt:lpwstr>6cf6dc61-aaec-4d60-8dd0-2007ec95b05e</vt:lpwstr>
  </property>
  <property fmtid="{D5CDD505-2E9C-101B-9397-08002B2CF9AE}" pid="7" name="MSIP_Label_e3a8a6ec-262f-4cc0-befe-9b4753855296_ActionId">
    <vt:lpwstr>bdd2c080-20a9-443c-8aaa-62fd5e4e5ac2</vt:lpwstr>
  </property>
  <property fmtid="{D5CDD505-2E9C-101B-9397-08002B2CF9AE}" pid="8" name="MSIP_Label_e3a8a6ec-262f-4cc0-befe-9b4753855296_ContentBits">
    <vt:lpwstr>2</vt:lpwstr>
  </property>
  <property fmtid="{D5CDD505-2E9C-101B-9397-08002B2CF9AE}" pid="9" name="ContentTypeId">
    <vt:lpwstr>0x0101005F6D55E121C87A4FB8BEAC4BF4209FB4</vt:lpwstr>
  </property>
</Properties>
</file>