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1600" windowHeight="7515"/>
  </bookViews>
  <sheets>
    <sheet name="Summary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7" i="2" l="1"/>
  <c r="AF7" i="2"/>
  <c r="AD6" i="2"/>
  <c r="AF6" i="2"/>
  <c r="AD5" i="2"/>
  <c r="AF5" i="2"/>
  <c r="AD4" i="2"/>
  <c r="AF4" i="2"/>
  <c r="AD3" i="2"/>
  <c r="AF3" i="2"/>
</calcChain>
</file>

<file path=xl/sharedStrings.xml><?xml version="1.0" encoding="utf-8"?>
<sst xmlns="http://schemas.openxmlformats.org/spreadsheetml/2006/main" count="96" uniqueCount="41">
  <si>
    <t>Membrane</t>
  </si>
  <si>
    <t>NF90</t>
  </si>
  <si>
    <t>XLE</t>
  </si>
  <si>
    <t>ESPA3</t>
  </si>
  <si>
    <t>SWC4+</t>
  </si>
  <si>
    <t>SW30HR</t>
  </si>
  <si>
    <t>A</t>
  </si>
  <si>
    <t>(m/s/Pa)</t>
  </si>
  <si>
    <t>(nm)</t>
  </si>
  <si>
    <t>(-)</t>
  </si>
  <si>
    <t>(m2/s)</t>
  </si>
  <si>
    <t>±</t>
  </si>
  <si>
    <t>(g/cm3)</t>
  </si>
  <si>
    <t>Flux</t>
  </si>
  <si>
    <t>(m3/m2/s)</t>
  </si>
  <si>
    <t>Other parameters</t>
  </si>
  <si>
    <t>Pressure (at which permeation tests were conducted)</t>
  </si>
  <si>
    <t>(Mpa)</t>
  </si>
  <si>
    <r>
      <t>δ</t>
    </r>
    <r>
      <rPr>
        <b/>
        <i/>
        <vertAlign val="subscript"/>
        <sz val="12.65"/>
        <color theme="1"/>
        <rFont val="Times New Roman"/>
        <family val="1"/>
      </rPr>
      <t>AL</t>
    </r>
  </si>
  <si>
    <r>
      <t>f</t>
    </r>
    <r>
      <rPr>
        <b/>
        <i/>
        <vertAlign val="subscript"/>
        <sz val="11"/>
        <color theme="1"/>
        <rFont val="Times New Roman"/>
        <family val="1"/>
      </rPr>
      <t>void</t>
    </r>
  </si>
  <si>
    <r>
      <t>K</t>
    </r>
    <r>
      <rPr>
        <b/>
        <i/>
        <vertAlign val="subscript"/>
        <sz val="11"/>
        <color theme="1"/>
        <rFont val="Times New Roman"/>
        <family val="1"/>
      </rPr>
      <t>v</t>
    </r>
  </si>
  <si>
    <r>
      <t>D</t>
    </r>
    <r>
      <rPr>
        <b/>
        <i/>
        <vertAlign val="subscript"/>
        <sz val="11"/>
        <color theme="1"/>
        <rFont val="Times New Roman"/>
        <family val="1"/>
      </rPr>
      <t>AL</t>
    </r>
  </si>
  <si>
    <t>Notes</t>
  </si>
  <si>
    <t>A : water permeability coefficient from permeation tests (from Lin et al, 2016a)</t>
  </si>
  <si>
    <t>δ_AL : total active layer thickness from QCM (from Lin et al, 2016b)</t>
  </si>
  <si>
    <t>f_void: void fraction from QCM, except for SW30HR for which it is from TEM (from Lin et al, 2016a)</t>
  </si>
  <si>
    <t>Kv = mv/mp</t>
  </si>
  <si>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 xml:space="preserve">wet = 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AL*(1+Kv)/(1-fvoid)</t>
    </r>
  </si>
  <si>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AL = mass density of active layer</t>
    </r>
  </si>
  <si>
    <t>D_AL: initial guess</t>
  </si>
  <si>
    <r>
      <rPr>
        <b/>
        <i/>
        <sz val="11"/>
        <color theme="1"/>
        <rFont val="Symbol"/>
        <family val="1"/>
        <charset val="2"/>
      </rPr>
      <t>r</t>
    </r>
    <r>
      <rPr>
        <b/>
        <i/>
        <sz val="8.8000000000000007"/>
        <color theme="1"/>
        <rFont val="Times New Roman"/>
        <family val="1"/>
      </rPr>
      <t>P,wret</t>
    </r>
  </si>
  <si>
    <r>
      <rPr>
        <b/>
        <i/>
        <sz val="11"/>
        <color theme="1"/>
        <rFont val="Symbol"/>
        <family val="1"/>
        <charset val="2"/>
      </rPr>
      <t>r</t>
    </r>
    <r>
      <rPr>
        <b/>
        <sz val="8.8000000000000007"/>
        <color theme="1"/>
        <rFont val="Times New Roman"/>
        <family val="1"/>
      </rPr>
      <t>AL,dry</t>
    </r>
  </si>
  <si>
    <t>Flux: from experiment (volume of water produced per unit area of membrane per unit time)</t>
  </si>
  <si>
    <r>
      <rPr>
        <b/>
        <i/>
        <sz val="11"/>
        <color theme="1"/>
        <rFont val="Symbol"/>
        <family val="1"/>
        <charset val="2"/>
      </rPr>
      <t>s</t>
    </r>
    <r>
      <rPr>
        <b/>
        <i/>
        <vertAlign val="subscript"/>
        <sz val="11"/>
        <color theme="1"/>
        <rFont val="Times New Roman"/>
        <family val="1"/>
      </rPr>
      <t>AVE</t>
    </r>
  </si>
  <si>
    <r>
      <rPr>
        <b/>
        <i/>
        <sz val="11"/>
        <color theme="1"/>
        <rFont val="Symbol"/>
        <family val="1"/>
        <charset val="2"/>
      </rPr>
      <t>s</t>
    </r>
    <r>
      <rPr>
        <b/>
        <i/>
        <vertAlign val="subscript"/>
        <sz val="11"/>
        <color theme="1"/>
        <rFont val="Times New Roman"/>
        <family val="1"/>
      </rPr>
      <t>RMS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</si>
  <si>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Times New Roman"/>
        <family val="1"/>
      </rPr>
      <t>RMS</t>
    </r>
    <r>
      <rPr>
        <sz val="11"/>
        <color theme="1"/>
        <rFont val="Calibri"/>
        <family val="2"/>
        <scheme val="minor"/>
      </rPr>
      <t>: RMS membrane surface roughness (measured using AFM and calculated as the square root of the averaged squared deviations from mid plane)(the rms roughness is larger than the averge roughness below)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</si>
  <si>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Times New Roman"/>
        <family val="1"/>
      </rPr>
      <t>AVE</t>
    </r>
    <r>
      <rPr>
        <sz val="11"/>
        <color theme="1"/>
        <rFont val="Calibri"/>
        <family val="2"/>
        <scheme val="minor"/>
      </rPr>
      <t>: average membrane surface roughness (measured using AFM and calculated as the average  of the arithmetic absolute deviations from mid plane) (the average roughness is smaller than the rms roughness above)</t>
    </r>
  </si>
  <si>
    <t>Void diameter QCM</t>
  </si>
  <si>
    <r>
      <t>Void diameter QCM =  Void diameter TEM* 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_AL/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_TEM)</t>
    </r>
  </si>
  <si>
    <t>Smallest void diameter</t>
  </si>
  <si>
    <r>
      <t>Smallest void diameter = smallest void diameter TEM*(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_AL/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_TEM)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</si>
</sst>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E+00"/>
    <numFmt numFmtId="165" formatCode="0.000"/>
    <numFmt numFmtId="166" formatCode="0.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vertAlign val="subscript"/>
      <sz val="12.65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i/>
      <sz val="11"/>
      <color theme="1"/>
      <name val="Symbol"/>
      <family val="1"/>
      <charset val="2"/>
    </font>
    <font>
      <b/>
      <i/>
      <sz val="8.8000000000000007"/>
      <color theme="1"/>
      <name val="Times New Roman"/>
      <family val="1"/>
    </font>
    <font>
      <b/>
      <sz val="11"/>
      <color theme="1"/>
      <name val="Calibri"/>
      <family val="2"/>
    </font>
    <font>
      <b/>
      <sz val="8.800000000000000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9">
    <xf numFmtId="0" fontId="0" fillId="0" borderId="0" xfId="0"/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9" fontId="3" fillId="0" borderId="3" xfId="1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 wrapText="1"/>
    </xf>
    <xf numFmtId="9" fontId="3" fillId="0" borderId="0" xfId="1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9" fontId="3" fillId="0" borderId="1" xfId="1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11" fontId="3" fillId="0" borderId="3" xfId="0" applyNumberFormat="1" applyFont="1" applyBorder="1" applyAlignment="1">
      <alignment horizontal="center" vertical="center" wrapText="1"/>
    </xf>
    <xf numFmtId="11" fontId="3" fillId="0" borderId="0" xfId="0" applyNumberFormat="1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right" vertical="center"/>
    </xf>
    <xf numFmtId="165" fontId="3" fillId="0" borderId="3" xfId="0" applyNumberFormat="1" applyFont="1" applyFill="1" applyBorder="1" applyAlignment="1">
      <alignment horizontal="left" vertical="center"/>
    </xf>
    <xf numFmtId="16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right" vertical="center"/>
    </xf>
    <xf numFmtId="165" fontId="3" fillId="0" borderId="0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Fill="1" applyBorder="1" applyAlignment="1">
      <alignment horizontal="left" vertical="center"/>
    </xf>
    <xf numFmtId="166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1" fontId="3" fillId="0" borderId="3" xfId="0" applyNumberFormat="1" applyFont="1" applyFill="1" applyBorder="1" applyAlignment="1">
      <alignment horizontal="right" vertical="center"/>
    </xf>
    <xf numFmtId="1" fontId="3" fillId="0" borderId="3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left" vertical="center"/>
    </xf>
    <xf numFmtId="11" fontId="3" fillId="2" borderId="3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1" fontId="3" fillId="2" borderId="0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 vertical="center" wrapText="1"/>
    </xf>
    <xf numFmtId="11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2" fontId="3" fillId="0" borderId="3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7"/>
  <sheetViews>
    <sheetView tabSelected="1" topLeftCell="C1" zoomScale="90" zoomScaleNormal="90" zoomScalePageLayoutView="80" workbookViewId="0">
      <selection activeCell="AB16" sqref="AB16"/>
    </sheetView>
  </sheetViews>
  <sheetFormatPr defaultColWidth="8.796875" defaultRowHeight="13.9" x14ac:dyDescent="0.4"/>
  <cols>
    <col min="1" max="1" width="16.796875" style="13" customWidth="1"/>
    <col min="2" max="2" width="8.6640625" style="13" customWidth="1"/>
    <col min="3" max="3" width="3.46484375" style="13" customWidth="1"/>
    <col min="4" max="5" width="8.6640625" style="13" customWidth="1"/>
    <col min="6" max="6" width="3.6640625" style="13" customWidth="1"/>
    <col min="7" max="7" width="8.6640625" style="13" customWidth="1"/>
    <col min="8" max="8" width="6.6640625" style="13" customWidth="1"/>
    <col min="9" max="9" width="3.46484375" style="13" customWidth="1"/>
    <col min="10" max="11" width="6.6640625" style="13" customWidth="1"/>
    <col min="12" max="12" width="3.46484375" style="13" customWidth="1"/>
    <col min="13" max="14" width="6.6640625" style="13" customWidth="1"/>
    <col min="15" max="15" width="3.46484375" style="13" customWidth="1"/>
    <col min="16" max="17" width="6.6640625" style="13" customWidth="1"/>
    <col min="18" max="18" width="3.1328125" style="13" customWidth="1"/>
    <col min="19" max="19" width="6.6640625" style="13" customWidth="1"/>
    <col min="20" max="20" width="6.6640625" style="38" customWidth="1"/>
    <col min="21" max="21" width="3.46484375" style="38" customWidth="1"/>
    <col min="22" max="22" width="6.6640625" style="38" customWidth="1"/>
    <col min="23" max="23" width="9.6640625" style="38" customWidth="1"/>
    <col min="24" max="24" width="3.33203125" style="38" customWidth="1"/>
    <col min="25" max="25" width="6.6640625" style="38" customWidth="1"/>
    <col min="26" max="26" width="7.6640625" style="13" customWidth="1"/>
    <col min="27" max="27" width="3" style="13" customWidth="1"/>
    <col min="28" max="28" width="7.6640625" style="13" customWidth="1"/>
    <col min="29" max="29" width="15.06640625" style="13" customWidth="1"/>
    <col min="30" max="30" width="6.6640625" style="38" customWidth="1"/>
    <col min="31" max="31" width="3.796875" style="38" customWidth="1"/>
    <col min="32" max="32" width="6.6640625" style="38" customWidth="1"/>
    <col min="33" max="16384" width="8.796875" style="13"/>
  </cols>
  <sheetData>
    <row r="1" spans="1:57" ht="16.5" customHeight="1" x14ac:dyDescent="0.45">
      <c r="A1" s="79" t="s">
        <v>0</v>
      </c>
      <c r="B1" s="82" t="s">
        <v>6</v>
      </c>
      <c r="C1" s="82"/>
      <c r="D1" s="82"/>
      <c r="E1" s="83" t="s">
        <v>13</v>
      </c>
      <c r="F1" s="83"/>
      <c r="G1" s="83"/>
      <c r="H1" s="78" t="s">
        <v>18</v>
      </c>
      <c r="I1" s="78"/>
      <c r="J1" s="78"/>
      <c r="K1" s="85" t="s">
        <v>34</v>
      </c>
      <c r="L1" s="85"/>
      <c r="M1" s="85"/>
      <c r="N1" s="87" t="s">
        <v>33</v>
      </c>
      <c r="O1" s="87"/>
      <c r="P1" s="87"/>
      <c r="Q1" s="82" t="s">
        <v>19</v>
      </c>
      <c r="R1" s="82"/>
      <c r="S1" s="82"/>
      <c r="T1" s="78" t="s">
        <v>20</v>
      </c>
      <c r="U1" s="78"/>
      <c r="V1" s="78"/>
      <c r="W1" s="78" t="s">
        <v>21</v>
      </c>
      <c r="X1" s="78"/>
      <c r="Y1" s="78"/>
      <c r="Z1" s="76" t="s">
        <v>37</v>
      </c>
      <c r="AA1" s="76"/>
      <c r="AB1" s="76"/>
      <c r="AC1" s="74" t="s">
        <v>39</v>
      </c>
      <c r="AD1" s="76" t="s">
        <v>30</v>
      </c>
      <c r="AE1" s="76"/>
      <c r="AF1" s="76"/>
      <c r="AG1" s="62" t="s">
        <v>31</v>
      </c>
    </row>
    <row r="2" spans="1:57" ht="20.25" customHeight="1" x14ac:dyDescent="0.4">
      <c r="A2" s="80"/>
      <c r="B2" s="80" t="s">
        <v>7</v>
      </c>
      <c r="C2" s="80"/>
      <c r="D2" s="80"/>
      <c r="E2" s="84" t="s">
        <v>14</v>
      </c>
      <c r="F2" s="84"/>
      <c r="G2" s="84"/>
      <c r="H2" s="81" t="s">
        <v>8</v>
      </c>
      <c r="I2" s="81"/>
      <c r="J2" s="81"/>
      <c r="K2" s="86" t="s">
        <v>8</v>
      </c>
      <c r="L2" s="86"/>
      <c r="M2" s="86"/>
      <c r="N2" s="88" t="s">
        <v>8</v>
      </c>
      <c r="O2" s="88"/>
      <c r="P2" s="88"/>
      <c r="Q2" s="80" t="s">
        <v>9</v>
      </c>
      <c r="R2" s="80"/>
      <c r="S2" s="80"/>
      <c r="T2" s="77" t="s">
        <v>9</v>
      </c>
      <c r="U2" s="77"/>
      <c r="V2" s="77"/>
      <c r="W2" s="77" t="s">
        <v>10</v>
      </c>
      <c r="X2" s="77"/>
      <c r="Y2" s="77"/>
      <c r="Z2" s="77" t="s">
        <v>8</v>
      </c>
      <c r="AA2" s="77"/>
      <c r="AB2" s="77"/>
      <c r="AC2" s="72" t="s">
        <v>8</v>
      </c>
      <c r="AD2" s="77" t="s">
        <v>12</v>
      </c>
      <c r="AE2" s="77"/>
      <c r="AF2" s="77"/>
      <c r="AG2" s="63" t="s">
        <v>12</v>
      </c>
    </row>
    <row r="3" spans="1:57" x14ac:dyDescent="0.4">
      <c r="A3" s="1" t="s">
        <v>1</v>
      </c>
      <c r="B3" s="15">
        <v>2.23972874024352E-11</v>
      </c>
      <c r="C3" s="1" t="s">
        <v>11</v>
      </c>
      <c r="D3" s="2">
        <v>8.6373236828395628E-13</v>
      </c>
      <c r="E3" s="45">
        <v>1.4899797057331304E-5</v>
      </c>
      <c r="F3" s="19" t="s">
        <v>11</v>
      </c>
      <c r="G3" s="46">
        <v>4.6548505763041437E-7</v>
      </c>
      <c r="H3" s="22">
        <v>139.1666404974373</v>
      </c>
      <c r="I3" s="22" t="s">
        <v>11</v>
      </c>
      <c r="J3" s="22">
        <v>1.0317285607543991</v>
      </c>
      <c r="K3" s="66">
        <v>103.70933333333333</v>
      </c>
      <c r="L3" s="67" t="s">
        <v>11</v>
      </c>
      <c r="M3" s="66">
        <v>38.067052057301865</v>
      </c>
      <c r="N3" s="68">
        <v>81.3</v>
      </c>
      <c r="O3" s="69" t="s">
        <v>11</v>
      </c>
      <c r="P3" s="68">
        <v>29.6</v>
      </c>
      <c r="Q3" s="3">
        <v>0.15362873882896005</v>
      </c>
      <c r="R3" s="4" t="s">
        <v>11</v>
      </c>
      <c r="S3" s="3">
        <v>2.0004719081931705E-2</v>
      </c>
      <c r="T3" s="27">
        <v>0.12536104735640208</v>
      </c>
      <c r="U3" s="22" t="s">
        <v>11</v>
      </c>
      <c r="V3" s="28">
        <v>5.6111279784715135E-3</v>
      </c>
      <c r="W3" s="29">
        <v>1.3638709068077637E-9</v>
      </c>
      <c r="X3" s="30" t="s">
        <v>11</v>
      </c>
      <c r="Y3" s="31">
        <v>1.3503823329780724E-10</v>
      </c>
      <c r="Z3" s="39">
        <v>29.38153773594653</v>
      </c>
      <c r="AA3" s="22" t="s">
        <v>11</v>
      </c>
      <c r="AB3" s="40">
        <v>23.261333899932897</v>
      </c>
      <c r="AC3" s="22">
        <v>8.7109359187138224</v>
      </c>
      <c r="AD3" s="59">
        <f>$AG$3*(1+T3)/(1-Q3)</f>
        <v>1.648741826123912</v>
      </c>
      <c r="AE3" s="25" t="s">
        <v>11</v>
      </c>
      <c r="AF3" s="59">
        <f>AD3*((S3/Q3)^2+(V3/T3)^2)^0.5</f>
        <v>0.22701983975054288</v>
      </c>
      <c r="AG3" s="64">
        <v>1.24</v>
      </c>
    </row>
    <row r="4" spans="1:57" x14ac:dyDescent="0.4">
      <c r="A4" s="5" t="s">
        <v>2</v>
      </c>
      <c r="B4" s="16">
        <v>1.9873932155462828E-11</v>
      </c>
      <c r="C4" s="5" t="s">
        <v>11</v>
      </c>
      <c r="D4" s="6">
        <v>9.6627024731902466E-13</v>
      </c>
      <c r="E4" s="47">
        <v>1.3154490106544902E-5</v>
      </c>
      <c r="F4" s="20" t="s">
        <v>11</v>
      </c>
      <c r="G4" s="48">
        <v>6.3957108785404196E-7</v>
      </c>
      <c r="H4" s="23">
        <v>113.38398120094364</v>
      </c>
      <c r="I4" s="23" t="s">
        <v>11</v>
      </c>
      <c r="J4" s="23">
        <v>8.5913859251883906</v>
      </c>
      <c r="K4" s="66">
        <v>63.468333333333334</v>
      </c>
      <c r="L4" s="67" t="s">
        <v>11</v>
      </c>
      <c r="M4" s="66">
        <v>11.438318509874335</v>
      </c>
      <c r="N4" s="68">
        <v>48.8</v>
      </c>
      <c r="O4" s="69" t="s">
        <v>11</v>
      </c>
      <c r="P4" s="68">
        <v>7.7</v>
      </c>
      <c r="Q4" s="7">
        <v>0.30844735880022922</v>
      </c>
      <c r="R4" s="8" t="s">
        <v>11</v>
      </c>
      <c r="S4" s="7">
        <v>2.050839944701794E-2</v>
      </c>
      <c r="T4" s="32">
        <v>0.12542638273388329</v>
      </c>
      <c r="U4" s="23" t="s">
        <v>11</v>
      </c>
      <c r="V4" s="33">
        <v>1.7048637452918177E-2</v>
      </c>
      <c r="W4" s="29">
        <v>6.5808325891899479E-10</v>
      </c>
      <c r="X4" s="30" t="s">
        <v>11</v>
      </c>
      <c r="Y4" s="31">
        <v>8.0201672937918319E-11</v>
      </c>
      <c r="Z4" s="41">
        <v>28.943357437628581</v>
      </c>
      <c r="AA4" s="23" t="s">
        <v>11</v>
      </c>
      <c r="AB4" s="42">
        <v>20.118258160765304</v>
      </c>
      <c r="AC4" s="23">
        <v>9.9938027267835583</v>
      </c>
      <c r="AD4" s="60">
        <f>$AG$3*(1+T4)/(1-Q4)</f>
        <v>2.0179645502747561</v>
      </c>
      <c r="AE4" s="30" t="s">
        <v>11</v>
      </c>
      <c r="AF4" s="60">
        <f>AD4*((S4/Q4)^2+(V4/T4)^2)^0.5</f>
        <v>0.30535033475658352</v>
      </c>
    </row>
    <row r="5" spans="1:57" x14ac:dyDescent="0.4">
      <c r="A5" s="5" t="s">
        <v>3</v>
      </c>
      <c r="B5" s="16">
        <v>1.4764988552187271E-11</v>
      </c>
      <c r="C5" s="5" t="s">
        <v>11</v>
      </c>
      <c r="D5" s="6">
        <v>1.1151295455752062E-13</v>
      </c>
      <c r="E5" s="47">
        <v>9.8235258708906264E-6</v>
      </c>
      <c r="F5" s="20" t="s">
        <v>11</v>
      </c>
      <c r="G5" s="48">
        <v>2.2102977492398841E-9</v>
      </c>
      <c r="H5" s="23">
        <v>111.02589315433168</v>
      </c>
      <c r="I5" s="23" t="s">
        <v>11</v>
      </c>
      <c r="J5" s="23">
        <v>7.3812534206057343</v>
      </c>
      <c r="K5" s="66">
        <v>102.361</v>
      </c>
      <c r="L5" s="67" t="s">
        <v>11</v>
      </c>
      <c r="M5" s="66">
        <v>5.5285800166046259</v>
      </c>
      <c r="N5" s="68">
        <v>81.400000000000006</v>
      </c>
      <c r="O5" s="69" t="s">
        <v>11</v>
      </c>
      <c r="P5" s="68">
        <v>4.4000000000000004</v>
      </c>
      <c r="Q5" s="7">
        <v>0.28274285038649433</v>
      </c>
      <c r="R5" s="8" t="s">
        <v>11</v>
      </c>
      <c r="S5" s="7">
        <v>0.13655866055258786</v>
      </c>
      <c r="T5" s="32">
        <v>0.12220371233772415</v>
      </c>
      <c r="U5" s="23" t="s">
        <v>11</v>
      </c>
      <c r="V5" s="33">
        <v>8.1383896176965547E-3</v>
      </c>
      <c r="W5" s="29">
        <v>5.0535368922554276E-10</v>
      </c>
      <c r="X5" s="30" t="s">
        <v>11</v>
      </c>
      <c r="Y5" s="31">
        <v>1.8586608932206532E-10</v>
      </c>
      <c r="Z5" s="41">
        <v>25.760748304163219</v>
      </c>
      <c r="AA5" s="23" t="s">
        <v>11</v>
      </c>
      <c r="AB5" s="42">
        <v>13.098107254295305</v>
      </c>
      <c r="AC5" s="23">
        <v>10.004239602825033</v>
      </c>
      <c r="AD5" s="60">
        <f>$AG$3*(1+T5)/(1-Q5)</f>
        <v>1.9400749146224698</v>
      </c>
      <c r="AE5" s="30" t="s">
        <v>11</v>
      </c>
      <c r="AF5" s="60">
        <f>AD5*((S5/Q5)^2+(V5/T5)^2)^0.5</f>
        <v>0.94587990731033889</v>
      </c>
    </row>
    <row r="6" spans="1:57" x14ac:dyDescent="0.4">
      <c r="A6" s="5" t="s">
        <v>4</v>
      </c>
      <c r="B6" s="16">
        <v>2.8093649771480209E-12</v>
      </c>
      <c r="C6" s="5" t="s">
        <v>11</v>
      </c>
      <c r="D6" s="6">
        <v>2.6033546368161467E-13</v>
      </c>
      <c r="E6" s="47">
        <v>1.8685597412480974E-6</v>
      </c>
      <c r="F6" s="20" t="s">
        <v>11</v>
      </c>
      <c r="G6" s="48">
        <v>1.5951607885328945E-7</v>
      </c>
      <c r="H6" s="23">
        <v>108.18376115408716</v>
      </c>
      <c r="I6" s="23" t="s">
        <v>11</v>
      </c>
      <c r="J6" s="23">
        <v>12.803603991622825</v>
      </c>
      <c r="K6" s="66">
        <v>125.282</v>
      </c>
      <c r="L6" s="67" t="s">
        <v>11</v>
      </c>
      <c r="M6" s="66">
        <v>6.6313266395194255</v>
      </c>
      <c r="N6" s="68">
        <v>98</v>
      </c>
      <c r="O6" s="69" t="s">
        <v>11</v>
      </c>
      <c r="P6" s="68">
        <v>2.2000000000000002</v>
      </c>
      <c r="Q6" s="7">
        <v>0.29164542344193811</v>
      </c>
      <c r="R6" s="8" t="s">
        <v>11</v>
      </c>
      <c r="S6" s="7">
        <v>9.1265949983367067E-3</v>
      </c>
      <c r="T6" s="32">
        <v>0.13925111064499648</v>
      </c>
      <c r="U6" s="23" t="s">
        <v>11</v>
      </c>
      <c r="V6" s="33">
        <v>3.8742166058714785E-2</v>
      </c>
      <c r="W6" s="29">
        <v>8.8443405777877043E-11</v>
      </c>
      <c r="X6" s="30" t="s">
        <v>11</v>
      </c>
      <c r="Y6" s="31">
        <v>1.6920449668653748E-11</v>
      </c>
      <c r="Z6" s="41">
        <v>40.827542981140837</v>
      </c>
      <c r="AA6" s="23" t="s">
        <v>11</v>
      </c>
      <c r="AB6" s="42">
        <v>23.638550849207352</v>
      </c>
      <c r="AC6" s="23">
        <v>15.909471433178249</v>
      </c>
      <c r="AD6" s="60">
        <f>$AG$3*(1+T6)/(1-Q6)</f>
        <v>1.9942997814231003</v>
      </c>
      <c r="AE6" s="30" t="s">
        <v>11</v>
      </c>
      <c r="AF6" s="60">
        <f>AD6*((S6/Q6)^2+(V6/T6)^2)^0.5</f>
        <v>0.55834887389247034</v>
      </c>
    </row>
    <row r="7" spans="1:57" x14ac:dyDescent="0.4">
      <c r="A7" s="9" t="s">
        <v>5</v>
      </c>
      <c r="B7" s="17">
        <v>1.1726166116806891E-12</v>
      </c>
      <c r="C7" s="9" t="s">
        <v>11</v>
      </c>
      <c r="D7" s="10">
        <v>2.6868166595099249E-13</v>
      </c>
      <c r="E7" s="49">
        <v>7.7615106544901071E-7</v>
      </c>
      <c r="F7" s="21" t="s">
        <v>11</v>
      </c>
      <c r="G7" s="50">
        <v>1.7783950800047516E-7</v>
      </c>
      <c r="H7" s="24">
        <v>149.6599904562097</v>
      </c>
      <c r="I7" s="24" t="s">
        <v>11</v>
      </c>
      <c r="J7" s="24">
        <v>6.792308578101685</v>
      </c>
      <c r="K7" s="18">
        <v>79.815333333333342</v>
      </c>
      <c r="L7" s="21" t="s">
        <v>11</v>
      </c>
      <c r="M7" s="18">
        <v>1.5830051589724299</v>
      </c>
      <c r="N7" s="70">
        <v>62.2</v>
      </c>
      <c r="O7" s="71" t="s">
        <v>11</v>
      </c>
      <c r="P7" s="70">
        <v>0.9</v>
      </c>
      <c r="Q7" s="11">
        <v>0.30141704636863698</v>
      </c>
      <c r="R7" s="12" t="s">
        <v>11</v>
      </c>
      <c r="S7" s="11">
        <v>6.4549224189961799E-2</v>
      </c>
      <c r="T7" s="34">
        <v>0.12440573194051238</v>
      </c>
      <c r="U7" s="24" t="s">
        <v>11</v>
      </c>
      <c r="V7" s="35">
        <v>5.9210212826534903E-3</v>
      </c>
      <c r="W7" s="36">
        <v>3.1227855645433989E-11</v>
      </c>
      <c r="X7" s="26" t="s">
        <v>11</v>
      </c>
      <c r="Y7" s="37">
        <v>8.6604399381632984E-12</v>
      </c>
      <c r="Z7" s="43">
        <v>48.26088591093076</v>
      </c>
      <c r="AA7" s="24" t="s">
        <v>11</v>
      </c>
      <c r="AB7" s="44">
        <v>33.211821056401739</v>
      </c>
      <c r="AC7" s="24">
        <v>20.376933053551582</v>
      </c>
      <c r="AD7" s="61">
        <f>$AG$3*(1+T7)/(1-Q7)</f>
        <v>1.9958447316222054</v>
      </c>
      <c r="AE7" s="26" t="s">
        <v>11</v>
      </c>
      <c r="AF7" s="61">
        <f>AD7*((S7/Q7)^2+(V7/T7)^2)^0.5</f>
        <v>0.43784365970605527</v>
      </c>
    </row>
    <row r="9" spans="1:57" x14ac:dyDescent="0.4">
      <c r="A9" s="14" t="s">
        <v>15</v>
      </c>
    </row>
    <row r="10" spans="1:57" ht="41.65" x14ac:dyDescent="0.4">
      <c r="A10" s="65" t="s">
        <v>16</v>
      </c>
    </row>
    <row r="11" spans="1:57" x14ac:dyDescent="0.4">
      <c r="A11" s="21" t="s">
        <v>17</v>
      </c>
    </row>
    <row r="12" spans="1:57" x14ac:dyDescent="0.4">
      <c r="A12" s="21">
        <v>0.67</v>
      </c>
    </row>
    <row r="14" spans="1:57" s="57" customFormat="1" ht="14.25" x14ac:dyDescent="0.45">
      <c r="A14" s="52" t="s">
        <v>22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4"/>
      <c r="AE14" s="53"/>
      <c r="AF14" s="53"/>
      <c r="AG14" s="55"/>
      <c r="AH14" s="55"/>
      <c r="AI14" s="53"/>
      <c r="AJ14" s="55"/>
      <c r="AK14" s="55"/>
      <c r="AL14" s="53"/>
      <c r="AM14" s="53"/>
      <c r="AN14" s="53"/>
      <c r="AO14" s="53"/>
      <c r="AP14" s="56"/>
      <c r="AQ14" s="56"/>
      <c r="AR14" s="53"/>
      <c r="AS14" s="56"/>
      <c r="AT14" s="56"/>
      <c r="AU14" s="53"/>
      <c r="AV14" s="53"/>
      <c r="AW14" s="53"/>
      <c r="AX14" s="51"/>
      <c r="AY14" s="56"/>
      <c r="AZ14" s="56"/>
      <c r="BA14" s="53"/>
      <c r="BB14" s="55"/>
      <c r="BC14" s="55"/>
      <c r="BD14" s="53"/>
      <c r="BE14" s="55"/>
    </row>
    <row r="15" spans="1:57" s="57" customFormat="1" ht="14.25" x14ac:dyDescent="0.45">
      <c r="A15" s="75" t="s">
        <v>23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</row>
    <row r="16" spans="1:57" s="57" customFormat="1" ht="14.25" x14ac:dyDescent="0.45">
      <c r="A16" s="58" t="s">
        <v>32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73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</row>
    <row r="17" spans="1:57" s="57" customFormat="1" ht="14.25" x14ac:dyDescent="0.45">
      <c r="A17" s="75" t="s">
        <v>24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</row>
    <row r="18" spans="1:57" s="57" customFormat="1" ht="14.65" x14ac:dyDescent="0.45">
      <c r="A18" s="58" t="s">
        <v>35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73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</row>
    <row r="19" spans="1:57" s="57" customFormat="1" ht="14.65" x14ac:dyDescent="0.45">
      <c r="A19" s="58" t="s">
        <v>36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73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</row>
    <row r="20" spans="1:57" s="57" customFormat="1" ht="14.25" x14ac:dyDescent="0.45">
      <c r="A20" s="75" t="s">
        <v>25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</row>
    <row r="21" spans="1:57" s="57" customFormat="1" ht="14.25" x14ac:dyDescent="0.45">
      <c r="A21" s="53" t="s">
        <v>26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73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</row>
    <row r="22" spans="1:57" s="57" customFormat="1" ht="14.25" x14ac:dyDescent="0.45">
      <c r="A22" s="75" t="s">
        <v>29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</row>
    <row r="23" spans="1:57" s="57" customFormat="1" ht="14.65" x14ac:dyDescent="0.45">
      <c r="A23" s="53" t="s">
        <v>38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</row>
    <row r="24" spans="1:57" s="57" customFormat="1" ht="14.65" x14ac:dyDescent="0.45">
      <c r="A24" s="53" t="s">
        <v>40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</row>
    <row r="25" spans="1:57" s="57" customFormat="1" ht="14.65" x14ac:dyDescent="0.45">
      <c r="A25" s="53" t="s">
        <v>27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</row>
    <row r="26" spans="1:57" s="57" customFormat="1" ht="14.65" x14ac:dyDescent="0.45">
      <c r="A26" s="53" t="s">
        <v>28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</row>
    <row r="27" spans="1:57" s="57" customFormat="1" x14ac:dyDescent="0.4"/>
  </sheetData>
  <mergeCells count="25">
    <mergeCell ref="B1:D1"/>
    <mergeCell ref="H1:J1"/>
    <mergeCell ref="Q1:S1"/>
    <mergeCell ref="E1:G1"/>
    <mergeCell ref="E2:G2"/>
    <mergeCell ref="K1:M1"/>
    <mergeCell ref="K2:M2"/>
    <mergeCell ref="N1:P1"/>
    <mergeCell ref="N2:P2"/>
    <mergeCell ref="A22:BE22"/>
    <mergeCell ref="A15:BE15"/>
    <mergeCell ref="A17:BE17"/>
    <mergeCell ref="A20:BE20"/>
    <mergeCell ref="Z1:AB1"/>
    <mergeCell ref="Z2:AB2"/>
    <mergeCell ref="AD1:AF1"/>
    <mergeCell ref="W1:Y1"/>
    <mergeCell ref="AD2:AF2"/>
    <mergeCell ref="T1:V1"/>
    <mergeCell ref="W2:Y2"/>
    <mergeCell ref="A1:A2"/>
    <mergeCell ref="T2:V2"/>
    <mergeCell ref="B2:D2"/>
    <mergeCell ref="H2:J2"/>
    <mergeCell ref="Q2:S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2016-04-20T17:38:00Z</dcterms:modified>
</cp:coreProperties>
</file>